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48-2017_101 - SO 101 KOM..." sheetId="2" r:id="rId2"/>
    <sheet name="048-2017_102 - SO 102 KOM..." sheetId="3" r:id="rId3"/>
    <sheet name="048-2017_103 - SO 103 KOM..." sheetId="4" r:id="rId4"/>
    <sheet name="Pokyny pro vyplnění" sheetId="5" r:id="rId5"/>
  </sheets>
  <definedNames>
    <definedName name="_xlnm.Print_Area" localSheetId="0">'Rekapitulace stavby'!$D$4:$AO$33,'Rekapitulace stavby'!$C$39:$AQ$55</definedName>
    <definedName name="_xlnm.Print_Titles" localSheetId="0">'Rekapitulace stavby'!$49:$49</definedName>
    <definedName name="_xlnm._FilterDatabase" localSheetId="1" hidden="1">'048-2017_101 - SO 101 KOM...'!$C$85:$K$407</definedName>
    <definedName name="_xlnm.Print_Area" localSheetId="1">'048-2017_101 - SO 101 KOM...'!$C$4:$J$36,'048-2017_101 - SO 101 KOM...'!$C$42:$J$67,'048-2017_101 - SO 101 KOM...'!$C$73:$K$407</definedName>
    <definedName name="_xlnm.Print_Titles" localSheetId="1">'048-2017_101 - SO 101 KOM...'!$85:$85</definedName>
    <definedName name="_xlnm._FilterDatabase" localSheetId="2" hidden="1">'048-2017_102 - SO 102 KOM...'!$C$84:$K$369</definedName>
    <definedName name="_xlnm.Print_Area" localSheetId="2">'048-2017_102 - SO 102 KOM...'!$C$4:$J$36,'048-2017_102 - SO 102 KOM...'!$C$42:$J$66,'048-2017_102 - SO 102 KOM...'!$C$72:$K$369</definedName>
    <definedName name="_xlnm.Print_Titles" localSheetId="2">'048-2017_102 - SO 102 KOM...'!$84:$84</definedName>
    <definedName name="_xlnm._FilterDatabase" localSheetId="3" hidden="1">'048-2017_103 - SO 103 KOM...'!$C$85:$K$398</definedName>
    <definedName name="_xlnm.Print_Area" localSheetId="3">'048-2017_103 - SO 103 KOM...'!$C$4:$J$36,'048-2017_103 - SO 103 KOM...'!$C$42:$J$67,'048-2017_103 - SO 103 KOM...'!$C$73:$K$398</definedName>
    <definedName name="_xlnm.Print_Titles" localSheetId="3">'048-2017_103 - SO 103 KOM...'!$85:$85</definedName>
    <definedName name="_xlnm.Print_Area" localSheetId="4">'Pokyny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4"/>
  <c r="AX54"/>
  <c i="4" r="BI398"/>
  <c r="BH398"/>
  <c r="BG398"/>
  <c r="BF398"/>
  <c r="T398"/>
  <c r="T397"/>
  <c r="R398"/>
  <c r="R397"/>
  <c r="P398"/>
  <c r="P397"/>
  <c r="BK398"/>
  <c r="BK397"/>
  <c r="J397"/>
  <c r="J398"/>
  <c r="BE398"/>
  <c r="J66"/>
  <c r="BI396"/>
  <c r="BH396"/>
  <c r="BG396"/>
  <c r="BF396"/>
  <c r="T396"/>
  <c r="R396"/>
  <c r="P396"/>
  <c r="BK396"/>
  <c r="J396"/>
  <c r="BE396"/>
  <c r="BI395"/>
  <c r="BH395"/>
  <c r="BG395"/>
  <c r="BF395"/>
  <c r="T395"/>
  <c r="R395"/>
  <c r="P395"/>
  <c r="BK395"/>
  <c r="J395"/>
  <c r="BE395"/>
  <c r="BI394"/>
  <c r="BH394"/>
  <c r="BG394"/>
  <c r="BF394"/>
  <c r="T394"/>
  <c r="R394"/>
  <c r="P394"/>
  <c r="BK394"/>
  <c r="J394"/>
  <c r="BE394"/>
  <c r="BI393"/>
  <c r="BH393"/>
  <c r="BG393"/>
  <c r="BF393"/>
  <c r="T393"/>
  <c r="R393"/>
  <c r="P393"/>
  <c r="BK393"/>
  <c r="J393"/>
  <c r="BE393"/>
  <c r="BI392"/>
  <c r="BH392"/>
  <c r="BG392"/>
  <c r="BF392"/>
  <c r="T392"/>
  <c r="R392"/>
  <c r="P392"/>
  <c r="BK392"/>
  <c r="J392"/>
  <c r="BE392"/>
  <c r="BI391"/>
  <c r="BH391"/>
  <c r="BG391"/>
  <c r="BF391"/>
  <c r="T391"/>
  <c r="R391"/>
  <c r="P391"/>
  <c r="BK391"/>
  <c r="J391"/>
  <c r="BE391"/>
  <c r="BI390"/>
  <c r="BH390"/>
  <c r="BG390"/>
  <c r="BF390"/>
  <c r="T390"/>
  <c r="T389"/>
  <c r="R390"/>
  <c r="R389"/>
  <c r="P390"/>
  <c r="P389"/>
  <c r="BK390"/>
  <c r="BK389"/>
  <c r="J389"/>
  <c r="J390"/>
  <c r="BE390"/>
  <c r="J65"/>
  <c r="BI387"/>
  <c r="BH387"/>
  <c r="BG387"/>
  <c r="BF387"/>
  <c r="T387"/>
  <c r="T386"/>
  <c r="R387"/>
  <c r="R386"/>
  <c r="P387"/>
  <c r="P386"/>
  <c r="BK387"/>
  <c r="BK386"/>
  <c r="J386"/>
  <c r="J387"/>
  <c r="BE387"/>
  <c r="J64"/>
  <c r="BI385"/>
  <c r="BH385"/>
  <c r="BG385"/>
  <c r="BF385"/>
  <c r="T385"/>
  <c r="R385"/>
  <c r="P385"/>
  <c r="BK385"/>
  <c r="J385"/>
  <c r="BE385"/>
  <c r="BI383"/>
  <c r="BH383"/>
  <c r="BG383"/>
  <c r="BF383"/>
  <c r="T383"/>
  <c r="R383"/>
  <c r="P383"/>
  <c r="BK383"/>
  <c r="J383"/>
  <c r="BE383"/>
  <c r="BI381"/>
  <c r="BH381"/>
  <c r="BG381"/>
  <c r="BF381"/>
  <c r="T381"/>
  <c r="R381"/>
  <c r="P381"/>
  <c r="BK381"/>
  <c r="J381"/>
  <c r="BE381"/>
  <c r="BI377"/>
  <c r="BH377"/>
  <c r="BG377"/>
  <c r="BF377"/>
  <c r="T377"/>
  <c r="R377"/>
  <c r="P377"/>
  <c r="BK377"/>
  <c r="J377"/>
  <c r="BE377"/>
  <c r="BI375"/>
  <c r="BH375"/>
  <c r="BG375"/>
  <c r="BF375"/>
  <c r="T375"/>
  <c r="R375"/>
  <c r="P375"/>
  <c r="BK375"/>
  <c r="J375"/>
  <c r="BE375"/>
  <c r="BI371"/>
  <c r="BH371"/>
  <c r="BG371"/>
  <c r="BF371"/>
  <c r="T371"/>
  <c r="R371"/>
  <c r="P371"/>
  <c r="BK371"/>
  <c r="J371"/>
  <c r="BE371"/>
  <c r="BI369"/>
  <c r="BH369"/>
  <c r="BG369"/>
  <c r="BF369"/>
  <c r="T369"/>
  <c r="R369"/>
  <c r="P369"/>
  <c r="BK369"/>
  <c r="J369"/>
  <c r="BE369"/>
  <c r="BI365"/>
  <c r="BH365"/>
  <c r="BG365"/>
  <c r="BF365"/>
  <c r="T365"/>
  <c r="T364"/>
  <c r="R365"/>
  <c r="R364"/>
  <c r="P365"/>
  <c r="P364"/>
  <c r="BK365"/>
  <c r="BK364"/>
  <c r="J364"/>
  <c r="J365"/>
  <c r="BE365"/>
  <c r="J63"/>
  <c r="BI361"/>
  <c r="BH361"/>
  <c r="BG361"/>
  <c r="BF361"/>
  <c r="T361"/>
  <c r="R361"/>
  <c r="P361"/>
  <c r="BK361"/>
  <c r="J361"/>
  <c r="BE361"/>
  <c r="BI357"/>
  <c r="BH357"/>
  <c r="BG357"/>
  <c r="BF357"/>
  <c r="T357"/>
  <c r="R357"/>
  <c r="P357"/>
  <c r="BK357"/>
  <c r="J357"/>
  <c r="BE357"/>
  <c r="BI355"/>
  <c r="BH355"/>
  <c r="BG355"/>
  <c r="BF355"/>
  <c r="T355"/>
  <c r="R355"/>
  <c r="P355"/>
  <c r="BK355"/>
  <c r="J355"/>
  <c r="BE355"/>
  <c r="BI354"/>
  <c r="BH354"/>
  <c r="BG354"/>
  <c r="BF354"/>
  <c r="T354"/>
  <c r="R354"/>
  <c r="P354"/>
  <c r="BK354"/>
  <c r="J354"/>
  <c r="BE354"/>
  <c r="BI353"/>
  <c r="BH353"/>
  <c r="BG353"/>
  <c r="BF353"/>
  <c r="T353"/>
  <c r="R353"/>
  <c r="P353"/>
  <c r="BK353"/>
  <c r="J353"/>
  <c r="BE353"/>
  <c r="BI350"/>
  <c r="BH350"/>
  <c r="BG350"/>
  <c r="BF350"/>
  <c r="T350"/>
  <c r="R350"/>
  <c r="P350"/>
  <c r="BK350"/>
  <c r="J350"/>
  <c r="BE350"/>
  <c r="BI345"/>
  <c r="BH345"/>
  <c r="BG345"/>
  <c r="BF345"/>
  <c r="T345"/>
  <c r="R345"/>
  <c r="P345"/>
  <c r="BK345"/>
  <c r="J345"/>
  <c r="BE345"/>
  <c r="BI343"/>
  <c r="BH343"/>
  <c r="BG343"/>
  <c r="BF343"/>
  <c r="T343"/>
  <c r="R343"/>
  <c r="P343"/>
  <c r="BK343"/>
  <c r="J343"/>
  <c r="BE343"/>
  <c r="BI340"/>
  <c r="BH340"/>
  <c r="BG340"/>
  <c r="BF340"/>
  <c r="T340"/>
  <c r="R340"/>
  <c r="P340"/>
  <c r="BK340"/>
  <c r="J340"/>
  <c r="BE340"/>
  <c r="BI336"/>
  <c r="BH336"/>
  <c r="BG336"/>
  <c r="BF336"/>
  <c r="T336"/>
  <c r="R336"/>
  <c r="P336"/>
  <c r="BK336"/>
  <c r="J336"/>
  <c r="BE336"/>
  <c r="BI332"/>
  <c r="BH332"/>
  <c r="BG332"/>
  <c r="BF332"/>
  <c r="T332"/>
  <c r="R332"/>
  <c r="P332"/>
  <c r="BK332"/>
  <c r="J332"/>
  <c r="BE332"/>
  <c r="BI330"/>
  <c r="BH330"/>
  <c r="BG330"/>
  <c r="BF330"/>
  <c r="T330"/>
  <c r="R330"/>
  <c r="P330"/>
  <c r="BK330"/>
  <c r="J330"/>
  <c r="BE330"/>
  <c r="BI324"/>
  <c r="BH324"/>
  <c r="BG324"/>
  <c r="BF324"/>
  <c r="T324"/>
  <c r="R324"/>
  <c r="P324"/>
  <c r="BK324"/>
  <c r="J324"/>
  <c r="BE324"/>
  <c r="BI322"/>
  <c r="BH322"/>
  <c r="BG322"/>
  <c r="BF322"/>
  <c r="T322"/>
  <c r="R322"/>
  <c r="P322"/>
  <c r="BK322"/>
  <c r="J322"/>
  <c r="BE322"/>
  <c r="BI319"/>
  <c r="BH319"/>
  <c r="BG319"/>
  <c r="BF319"/>
  <c r="T319"/>
  <c r="R319"/>
  <c r="P319"/>
  <c r="BK319"/>
  <c r="J319"/>
  <c r="BE319"/>
  <c r="BI315"/>
  <c r="BH315"/>
  <c r="BG315"/>
  <c r="BF315"/>
  <c r="T315"/>
  <c r="R315"/>
  <c r="P315"/>
  <c r="BK315"/>
  <c r="J315"/>
  <c r="BE315"/>
  <c r="BI309"/>
  <c r="BH309"/>
  <c r="BG309"/>
  <c r="BF309"/>
  <c r="T309"/>
  <c r="R309"/>
  <c r="P309"/>
  <c r="BK309"/>
  <c r="J309"/>
  <c r="BE309"/>
  <c r="BI306"/>
  <c r="BH306"/>
  <c r="BG306"/>
  <c r="BF306"/>
  <c r="T306"/>
  <c r="R306"/>
  <c r="P306"/>
  <c r="BK306"/>
  <c r="J306"/>
  <c r="BE306"/>
  <c r="BI301"/>
  <c r="BH301"/>
  <c r="BG301"/>
  <c r="BF301"/>
  <c r="T301"/>
  <c r="R301"/>
  <c r="P301"/>
  <c r="BK301"/>
  <c r="J301"/>
  <c r="BE301"/>
  <c r="BI300"/>
  <c r="BH300"/>
  <c r="BG300"/>
  <c r="BF300"/>
  <c r="T300"/>
  <c r="R300"/>
  <c r="P300"/>
  <c r="BK300"/>
  <c r="J300"/>
  <c r="BE300"/>
  <c r="BI299"/>
  <c r="BH299"/>
  <c r="BG299"/>
  <c r="BF299"/>
  <c r="T299"/>
  <c r="R299"/>
  <c r="P299"/>
  <c r="BK299"/>
  <c r="J299"/>
  <c r="BE299"/>
  <c r="BI298"/>
  <c r="BH298"/>
  <c r="BG298"/>
  <c r="BF298"/>
  <c r="T298"/>
  <c r="R298"/>
  <c r="P298"/>
  <c r="BK298"/>
  <c r="J298"/>
  <c r="BE298"/>
  <c r="BI297"/>
  <c r="BH297"/>
  <c r="BG297"/>
  <c r="BF297"/>
  <c r="T297"/>
  <c r="R297"/>
  <c r="P297"/>
  <c r="BK297"/>
  <c r="J297"/>
  <c r="BE297"/>
  <c r="BI291"/>
  <c r="BH291"/>
  <c r="BG291"/>
  <c r="BF291"/>
  <c r="T291"/>
  <c r="T290"/>
  <c r="R291"/>
  <c r="R290"/>
  <c r="P291"/>
  <c r="P290"/>
  <c r="BK291"/>
  <c r="BK290"/>
  <c r="J290"/>
  <c r="J291"/>
  <c r="BE291"/>
  <c r="J62"/>
  <c r="BI288"/>
  <c r="BH288"/>
  <c r="BG288"/>
  <c r="BF288"/>
  <c r="T288"/>
  <c r="R288"/>
  <c r="P288"/>
  <c r="BK288"/>
  <c r="J288"/>
  <c r="BE288"/>
  <c r="BI287"/>
  <c r="BH287"/>
  <c r="BG287"/>
  <c r="BF287"/>
  <c r="T287"/>
  <c r="R287"/>
  <c r="P287"/>
  <c r="BK287"/>
  <c r="J287"/>
  <c r="BE287"/>
  <c r="BI286"/>
  <c r="BH286"/>
  <c r="BG286"/>
  <c r="BF286"/>
  <c r="T286"/>
  <c r="R286"/>
  <c r="P286"/>
  <c r="BK286"/>
  <c r="J286"/>
  <c r="BE286"/>
  <c r="BI285"/>
  <c r="BH285"/>
  <c r="BG285"/>
  <c r="BF285"/>
  <c r="T285"/>
  <c r="R285"/>
  <c r="P285"/>
  <c r="BK285"/>
  <c r="J285"/>
  <c r="BE285"/>
  <c r="BI283"/>
  <c r="BH283"/>
  <c r="BG283"/>
  <c r="BF283"/>
  <c r="T283"/>
  <c r="R283"/>
  <c r="P283"/>
  <c r="BK283"/>
  <c r="J283"/>
  <c r="BE283"/>
  <c r="BI281"/>
  <c r="BH281"/>
  <c r="BG281"/>
  <c r="BF281"/>
  <c r="T281"/>
  <c r="R281"/>
  <c r="P281"/>
  <c r="BK281"/>
  <c r="J281"/>
  <c r="BE281"/>
  <c r="BI279"/>
  <c r="BH279"/>
  <c r="BG279"/>
  <c r="BF279"/>
  <c r="T279"/>
  <c r="R279"/>
  <c r="P279"/>
  <c r="BK279"/>
  <c r="J279"/>
  <c r="BE279"/>
  <c r="BI277"/>
  <c r="BH277"/>
  <c r="BG277"/>
  <c r="BF277"/>
  <c r="T277"/>
  <c r="R277"/>
  <c r="P277"/>
  <c r="BK277"/>
  <c r="J277"/>
  <c r="BE277"/>
  <c r="BI276"/>
  <c r="BH276"/>
  <c r="BG276"/>
  <c r="BF276"/>
  <c r="T276"/>
  <c r="R276"/>
  <c r="P276"/>
  <c r="BK276"/>
  <c r="J276"/>
  <c r="BE276"/>
  <c r="BI273"/>
  <c r="BH273"/>
  <c r="BG273"/>
  <c r="BF273"/>
  <c r="T273"/>
  <c r="T272"/>
  <c r="R273"/>
  <c r="R272"/>
  <c r="P273"/>
  <c r="P272"/>
  <c r="BK273"/>
  <c r="BK272"/>
  <c r="J272"/>
  <c r="J273"/>
  <c r="BE273"/>
  <c r="J61"/>
  <c r="BI268"/>
  <c r="BH268"/>
  <c r="BG268"/>
  <c r="BF268"/>
  <c r="T268"/>
  <c r="R268"/>
  <c r="P268"/>
  <c r="BK268"/>
  <c r="J268"/>
  <c r="BE268"/>
  <c r="BI264"/>
  <c r="BH264"/>
  <c r="BG264"/>
  <c r="BF264"/>
  <c r="T264"/>
  <c r="R264"/>
  <c r="P264"/>
  <c r="BK264"/>
  <c r="J264"/>
  <c r="BE264"/>
  <c r="BI260"/>
  <c r="BH260"/>
  <c r="BG260"/>
  <c r="BF260"/>
  <c r="T260"/>
  <c r="R260"/>
  <c r="P260"/>
  <c r="BK260"/>
  <c r="J260"/>
  <c r="BE260"/>
  <c r="BI254"/>
  <c r="BH254"/>
  <c r="BG254"/>
  <c r="BF254"/>
  <c r="T254"/>
  <c r="R254"/>
  <c r="P254"/>
  <c r="BK254"/>
  <c r="J254"/>
  <c r="BE254"/>
  <c r="BI249"/>
  <c r="BH249"/>
  <c r="BG249"/>
  <c r="BF249"/>
  <c r="T249"/>
  <c r="R249"/>
  <c r="P249"/>
  <c r="BK249"/>
  <c r="J249"/>
  <c r="BE249"/>
  <c r="BI244"/>
  <c r="BH244"/>
  <c r="BG244"/>
  <c r="BF244"/>
  <c r="T244"/>
  <c r="R244"/>
  <c r="P244"/>
  <c r="BK244"/>
  <c r="J244"/>
  <c r="BE244"/>
  <c r="BI239"/>
  <c r="BH239"/>
  <c r="BG239"/>
  <c r="BF239"/>
  <c r="T239"/>
  <c r="R239"/>
  <c r="P239"/>
  <c r="BK239"/>
  <c r="J239"/>
  <c r="BE239"/>
  <c r="BI236"/>
  <c r="BH236"/>
  <c r="BG236"/>
  <c r="BF236"/>
  <c r="T236"/>
  <c r="R236"/>
  <c r="P236"/>
  <c r="BK236"/>
  <c r="J236"/>
  <c r="BE236"/>
  <c r="BI233"/>
  <c r="BH233"/>
  <c r="BG233"/>
  <c r="BF233"/>
  <c r="T233"/>
  <c r="R233"/>
  <c r="P233"/>
  <c r="BK233"/>
  <c r="J233"/>
  <c r="BE233"/>
  <c r="BI231"/>
  <c r="BH231"/>
  <c r="BG231"/>
  <c r="BF231"/>
  <c r="T231"/>
  <c r="R231"/>
  <c r="P231"/>
  <c r="BK231"/>
  <c r="J231"/>
  <c r="BE231"/>
  <c r="BI226"/>
  <c r="BH226"/>
  <c r="BG226"/>
  <c r="BF226"/>
  <c r="T226"/>
  <c r="R226"/>
  <c r="P226"/>
  <c r="BK226"/>
  <c r="J226"/>
  <c r="BE226"/>
  <c r="BI220"/>
  <c r="BH220"/>
  <c r="BG220"/>
  <c r="BF220"/>
  <c r="T220"/>
  <c r="R220"/>
  <c r="P220"/>
  <c r="BK220"/>
  <c r="J220"/>
  <c r="BE220"/>
  <c r="BI217"/>
  <c r="BH217"/>
  <c r="BG217"/>
  <c r="BF217"/>
  <c r="T217"/>
  <c r="R217"/>
  <c r="P217"/>
  <c r="BK217"/>
  <c r="J217"/>
  <c r="BE217"/>
  <c r="BI208"/>
  <c r="BH208"/>
  <c r="BG208"/>
  <c r="BF208"/>
  <c r="T208"/>
  <c r="T207"/>
  <c r="R208"/>
  <c r="R207"/>
  <c r="P208"/>
  <c r="P207"/>
  <c r="BK208"/>
  <c r="BK207"/>
  <c r="J207"/>
  <c r="J208"/>
  <c r="BE208"/>
  <c r="J60"/>
  <c r="BI205"/>
  <c r="BH205"/>
  <c r="BG205"/>
  <c r="BF205"/>
  <c r="T205"/>
  <c r="R205"/>
  <c r="P205"/>
  <c r="BK205"/>
  <c r="J205"/>
  <c r="BE205"/>
  <c r="BI203"/>
  <c r="BH203"/>
  <c r="BG203"/>
  <c r="BF203"/>
  <c r="T203"/>
  <c r="R203"/>
  <c r="P203"/>
  <c r="BK203"/>
  <c r="J203"/>
  <c r="BE203"/>
  <c r="BI201"/>
  <c r="BH201"/>
  <c r="BG201"/>
  <c r="BF201"/>
  <c r="T201"/>
  <c r="T200"/>
  <c r="R201"/>
  <c r="R200"/>
  <c r="P201"/>
  <c r="P200"/>
  <c r="BK201"/>
  <c r="BK200"/>
  <c r="J200"/>
  <c r="J201"/>
  <c r="BE201"/>
  <c r="J59"/>
  <c r="BI192"/>
  <c r="BH192"/>
  <c r="BG192"/>
  <c r="BF192"/>
  <c r="T192"/>
  <c r="R192"/>
  <c r="P192"/>
  <c r="BK192"/>
  <c r="J192"/>
  <c r="BE192"/>
  <c r="BI190"/>
  <c r="BH190"/>
  <c r="BG190"/>
  <c r="BF190"/>
  <c r="T190"/>
  <c r="R190"/>
  <c r="P190"/>
  <c r="BK190"/>
  <c r="J190"/>
  <c r="BE190"/>
  <c r="BI187"/>
  <c r="BH187"/>
  <c r="BG187"/>
  <c r="BF187"/>
  <c r="T187"/>
  <c r="R187"/>
  <c r="P187"/>
  <c r="BK187"/>
  <c r="J187"/>
  <c r="BE187"/>
  <c r="BI184"/>
  <c r="BH184"/>
  <c r="BG184"/>
  <c r="BF184"/>
  <c r="T184"/>
  <c r="R184"/>
  <c r="P184"/>
  <c r="BK184"/>
  <c r="J184"/>
  <c r="BE184"/>
  <c r="BI181"/>
  <c r="BH181"/>
  <c r="BG181"/>
  <c r="BF181"/>
  <c r="T181"/>
  <c r="R181"/>
  <c r="P181"/>
  <c r="BK181"/>
  <c r="J181"/>
  <c r="BE181"/>
  <c r="BI177"/>
  <c r="BH177"/>
  <c r="BG177"/>
  <c r="BF177"/>
  <c r="T177"/>
  <c r="R177"/>
  <c r="P177"/>
  <c r="BK177"/>
  <c r="J177"/>
  <c r="BE177"/>
  <c r="BI174"/>
  <c r="BH174"/>
  <c r="BG174"/>
  <c r="BF174"/>
  <c r="T174"/>
  <c r="R174"/>
  <c r="P174"/>
  <c r="BK174"/>
  <c r="J174"/>
  <c r="BE174"/>
  <c r="BI172"/>
  <c r="BH172"/>
  <c r="BG172"/>
  <c r="BF172"/>
  <c r="T172"/>
  <c r="R172"/>
  <c r="P172"/>
  <c r="BK172"/>
  <c r="J172"/>
  <c r="BE172"/>
  <c r="BI169"/>
  <c r="BH169"/>
  <c r="BG169"/>
  <c r="BF169"/>
  <c r="T169"/>
  <c r="R169"/>
  <c r="P169"/>
  <c r="BK169"/>
  <c r="J169"/>
  <c r="BE169"/>
  <c r="BI165"/>
  <c r="BH165"/>
  <c r="BG165"/>
  <c r="BF165"/>
  <c r="T165"/>
  <c r="R165"/>
  <c r="P165"/>
  <c r="BK165"/>
  <c r="J165"/>
  <c r="BE165"/>
  <c r="BI163"/>
  <c r="BH163"/>
  <c r="BG163"/>
  <c r="BF163"/>
  <c r="T163"/>
  <c r="R163"/>
  <c r="P163"/>
  <c r="BK163"/>
  <c r="J163"/>
  <c r="BE163"/>
  <c r="BI162"/>
  <c r="BH162"/>
  <c r="BG162"/>
  <c r="BF162"/>
  <c r="T162"/>
  <c r="R162"/>
  <c r="P162"/>
  <c r="BK162"/>
  <c r="J162"/>
  <c r="BE162"/>
  <c r="BI161"/>
  <c r="BH161"/>
  <c r="BG161"/>
  <c r="BF161"/>
  <c r="T161"/>
  <c r="R161"/>
  <c r="P161"/>
  <c r="BK161"/>
  <c r="J161"/>
  <c r="BE161"/>
  <c r="BI159"/>
  <c r="BH159"/>
  <c r="BG159"/>
  <c r="BF159"/>
  <c r="T159"/>
  <c r="R159"/>
  <c r="P159"/>
  <c r="BK159"/>
  <c r="J159"/>
  <c r="BE159"/>
  <c r="BI153"/>
  <c r="BH153"/>
  <c r="BG153"/>
  <c r="BF153"/>
  <c r="T153"/>
  <c r="R153"/>
  <c r="P153"/>
  <c r="BK153"/>
  <c r="J153"/>
  <c r="BE153"/>
  <c r="BI149"/>
  <c r="BH149"/>
  <c r="BG149"/>
  <c r="BF149"/>
  <c r="T149"/>
  <c r="R149"/>
  <c r="P149"/>
  <c r="BK149"/>
  <c r="J149"/>
  <c r="BE149"/>
  <c r="BI148"/>
  <c r="BH148"/>
  <c r="BG148"/>
  <c r="BF148"/>
  <c r="T148"/>
  <c r="R148"/>
  <c r="P148"/>
  <c r="BK148"/>
  <c r="J148"/>
  <c r="BE148"/>
  <c r="BI146"/>
  <c r="BH146"/>
  <c r="BG146"/>
  <c r="BF146"/>
  <c r="T146"/>
  <c r="R146"/>
  <c r="P146"/>
  <c r="BK146"/>
  <c r="J146"/>
  <c r="BE146"/>
  <c r="BI145"/>
  <c r="BH145"/>
  <c r="BG145"/>
  <c r="BF145"/>
  <c r="T145"/>
  <c r="R145"/>
  <c r="P145"/>
  <c r="BK145"/>
  <c r="J145"/>
  <c r="BE145"/>
  <c r="BI142"/>
  <c r="BH142"/>
  <c r="BG142"/>
  <c r="BF142"/>
  <c r="T142"/>
  <c r="R142"/>
  <c r="P142"/>
  <c r="BK142"/>
  <c r="J142"/>
  <c r="BE142"/>
  <c r="BI141"/>
  <c r="BH141"/>
  <c r="BG141"/>
  <c r="BF141"/>
  <c r="T141"/>
  <c r="R141"/>
  <c r="P141"/>
  <c r="BK141"/>
  <c r="J141"/>
  <c r="BE141"/>
  <c r="BI138"/>
  <c r="BH138"/>
  <c r="BG138"/>
  <c r="BF138"/>
  <c r="T138"/>
  <c r="R138"/>
  <c r="P138"/>
  <c r="BK138"/>
  <c r="J138"/>
  <c r="BE138"/>
  <c r="BI136"/>
  <c r="BH136"/>
  <c r="BG136"/>
  <c r="BF136"/>
  <c r="T136"/>
  <c r="R136"/>
  <c r="P136"/>
  <c r="BK136"/>
  <c r="J136"/>
  <c r="BE136"/>
  <c r="BI135"/>
  <c r="BH135"/>
  <c r="BG135"/>
  <c r="BF135"/>
  <c r="T135"/>
  <c r="R135"/>
  <c r="P135"/>
  <c r="BK135"/>
  <c r="J135"/>
  <c r="BE135"/>
  <c r="BI124"/>
  <c r="BH124"/>
  <c r="BG124"/>
  <c r="BF124"/>
  <c r="T124"/>
  <c r="R124"/>
  <c r="P124"/>
  <c r="BK124"/>
  <c r="J124"/>
  <c r="BE124"/>
  <c r="BI122"/>
  <c r="BH122"/>
  <c r="BG122"/>
  <c r="BF122"/>
  <c r="T122"/>
  <c r="R122"/>
  <c r="P122"/>
  <c r="BK122"/>
  <c r="J122"/>
  <c r="BE122"/>
  <c r="BI119"/>
  <c r="BH119"/>
  <c r="BG119"/>
  <c r="BF119"/>
  <c r="T119"/>
  <c r="R119"/>
  <c r="P119"/>
  <c r="BK119"/>
  <c r="J119"/>
  <c r="BE119"/>
  <c r="BI115"/>
  <c r="BH115"/>
  <c r="BG115"/>
  <c r="BF115"/>
  <c r="T115"/>
  <c r="R115"/>
  <c r="P115"/>
  <c r="BK115"/>
  <c r="J115"/>
  <c r="BE115"/>
  <c r="BI112"/>
  <c r="BH112"/>
  <c r="BG112"/>
  <c r="BF112"/>
  <c r="T112"/>
  <c r="R112"/>
  <c r="P112"/>
  <c r="BK112"/>
  <c r="J112"/>
  <c r="BE112"/>
  <c r="BI109"/>
  <c r="BH109"/>
  <c r="BG109"/>
  <c r="BF109"/>
  <c r="T109"/>
  <c r="R109"/>
  <c r="P109"/>
  <c r="BK109"/>
  <c r="J109"/>
  <c r="BE109"/>
  <c r="BI106"/>
  <c r="BH106"/>
  <c r="BG106"/>
  <c r="BF106"/>
  <c r="T106"/>
  <c r="R106"/>
  <c r="P106"/>
  <c r="BK106"/>
  <c r="J106"/>
  <c r="BE106"/>
  <c r="BI103"/>
  <c r="BH103"/>
  <c r="BG103"/>
  <c r="BF103"/>
  <c r="T103"/>
  <c r="R103"/>
  <c r="P103"/>
  <c r="BK103"/>
  <c r="J103"/>
  <c r="BE103"/>
  <c r="BI100"/>
  <c r="BH100"/>
  <c r="BG100"/>
  <c r="BF100"/>
  <c r="T100"/>
  <c r="R100"/>
  <c r="P100"/>
  <c r="BK100"/>
  <c r="J100"/>
  <c r="BE100"/>
  <c r="BI96"/>
  <c r="BH96"/>
  <c r="BG96"/>
  <c r="BF96"/>
  <c r="T96"/>
  <c r="R96"/>
  <c r="P96"/>
  <c r="BK96"/>
  <c r="J96"/>
  <c r="BE96"/>
  <c r="BI92"/>
  <c r="BH92"/>
  <c r="BG92"/>
  <c r="BF92"/>
  <c r="T92"/>
  <c r="R92"/>
  <c r="P92"/>
  <c r="BK92"/>
  <c r="J92"/>
  <c r="BE92"/>
  <c r="BI89"/>
  <c r="F34"/>
  <c i="1" r="BD54"/>
  <c i="4" r="BH89"/>
  <c r="F33"/>
  <c i="1" r="BC54"/>
  <c i="4" r="BG89"/>
  <c r="F32"/>
  <c i="1" r="BB54"/>
  <c i="4" r="BF89"/>
  <c r="J31"/>
  <c i="1" r="AW54"/>
  <c i="4" r="F31"/>
  <c i="1" r="BA54"/>
  <c i="4" r="T89"/>
  <c r="T88"/>
  <c r="T87"/>
  <c r="T86"/>
  <c r="R89"/>
  <c r="R88"/>
  <c r="R87"/>
  <c r="R86"/>
  <c r="P89"/>
  <c r="P88"/>
  <c r="P87"/>
  <c r="P86"/>
  <c i="1" r="AU54"/>
  <c i="4" r="BK89"/>
  <c r="BK88"/>
  <c r="J88"/>
  <c r="BK87"/>
  <c r="J87"/>
  <c r="BK86"/>
  <c r="J86"/>
  <c r="J56"/>
  <c r="J27"/>
  <c i="1" r="AG54"/>
  <c i="4" r="J89"/>
  <c r="BE89"/>
  <c r="J30"/>
  <c i="1" r="AV54"/>
  <c i="4" r="F30"/>
  <c i="1" r="AZ54"/>
  <c i="4" r="J58"/>
  <c r="J57"/>
  <c r="J82"/>
  <c r="F82"/>
  <c r="F80"/>
  <c r="E78"/>
  <c r="J51"/>
  <c r="F51"/>
  <c r="F49"/>
  <c r="E47"/>
  <c r="J36"/>
  <c r="J18"/>
  <c r="E18"/>
  <c r="F83"/>
  <c r="F52"/>
  <c r="J17"/>
  <c r="J12"/>
  <c r="J80"/>
  <c r="J49"/>
  <c r="E7"/>
  <c r="E76"/>
  <c r="E45"/>
  <c i="1" r="AY53"/>
  <c r="AX53"/>
  <c i="3" r="BI369"/>
  <c r="BH369"/>
  <c r="BG369"/>
  <c r="BF369"/>
  <c r="T369"/>
  <c r="T368"/>
  <c r="R369"/>
  <c r="R368"/>
  <c r="P369"/>
  <c r="P368"/>
  <c r="BK369"/>
  <c r="BK368"/>
  <c r="J368"/>
  <c r="J369"/>
  <c r="BE369"/>
  <c r="J65"/>
  <c r="BI367"/>
  <c r="BH367"/>
  <c r="BG367"/>
  <c r="BF367"/>
  <c r="T367"/>
  <c r="R367"/>
  <c r="P367"/>
  <c r="BK367"/>
  <c r="J367"/>
  <c r="BE367"/>
  <c r="BI366"/>
  <c r="BH366"/>
  <c r="BG366"/>
  <c r="BF366"/>
  <c r="T366"/>
  <c r="R366"/>
  <c r="P366"/>
  <c r="BK366"/>
  <c r="J366"/>
  <c r="BE366"/>
  <c r="BI365"/>
  <c r="BH365"/>
  <c r="BG365"/>
  <c r="BF365"/>
  <c r="T365"/>
  <c r="R365"/>
  <c r="P365"/>
  <c r="BK365"/>
  <c r="J365"/>
  <c r="BE365"/>
  <c r="BI364"/>
  <c r="BH364"/>
  <c r="BG364"/>
  <c r="BF364"/>
  <c r="T364"/>
  <c r="R364"/>
  <c r="P364"/>
  <c r="BK364"/>
  <c r="J364"/>
  <c r="BE364"/>
  <c r="BI363"/>
  <c r="BH363"/>
  <c r="BG363"/>
  <c r="BF363"/>
  <c r="T363"/>
  <c r="R363"/>
  <c r="P363"/>
  <c r="BK363"/>
  <c r="J363"/>
  <c r="BE363"/>
  <c r="BI362"/>
  <c r="BH362"/>
  <c r="BG362"/>
  <c r="BF362"/>
  <c r="T362"/>
  <c r="R362"/>
  <c r="P362"/>
  <c r="BK362"/>
  <c r="J362"/>
  <c r="BE362"/>
  <c r="BI361"/>
  <c r="BH361"/>
  <c r="BG361"/>
  <c r="BF361"/>
  <c r="T361"/>
  <c r="T360"/>
  <c r="R361"/>
  <c r="R360"/>
  <c r="P361"/>
  <c r="P360"/>
  <c r="BK361"/>
  <c r="BK360"/>
  <c r="J360"/>
  <c r="J361"/>
  <c r="BE361"/>
  <c r="J64"/>
  <c r="BI359"/>
  <c r="BH359"/>
  <c r="BG359"/>
  <c r="BF359"/>
  <c r="T359"/>
  <c r="R359"/>
  <c r="P359"/>
  <c r="BK359"/>
  <c r="J359"/>
  <c r="BE359"/>
  <c r="BI357"/>
  <c r="BH357"/>
  <c r="BG357"/>
  <c r="BF357"/>
  <c r="T357"/>
  <c r="R357"/>
  <c r="P357"/>
  <c r="BK357"/>
  <c r="J357"/>
  <c r="BE357"/>
  <c r="BI355"/>
  <c r="BH355"/>
  <c r="BG355"/>
  <c r="BF355"/>
  <c r="T355"/>
  <c r="R355"/>
  <c r="P355"/>
  <c r="BK355"/>
  <c r="J355"/>
  <c r="BE355"/>
  <c r="BI351"/>
  <c r="BH351"/>
  <c r="BG351"/>
  <c r="BF351"/>
  <c r="T351"/>
  <c r="R351"/>
  <c r="P351"/>
  <c r="BK351"/>
  <c r="J351"/>
  <c r="BE351"/>
  <c r="BI349"/>
  <c r="BH349"/>
  <c r="BG349"/>
  <c r="BF349"/>
  <c r="T349"/>
  <c r="R349"/>
  <c r="P349"/>
  <c r="BK349"/>
  <c r="J349"/>
  <c r="BE349"/>
  <c r="BI345"/>
  <c r="BH345"/>
  <c r="BG345"/>
  <c r="BF345"/>
  <c r="T345"/>
  <c r="R345"/>
  <c r="P345"/>
  <c r="BK345"/>
  <c r="J345"/>
  <c r="BE345"/>
  <c r="BI343"/>
  <c r="BH343"/>
  <c r="BG343"/>
  <c r="BF343"/>
  <c r="T343"/>
  <c r="R343"/>
  <c r="P343"/>
  <c r="BK343"/>
  <c r="J343"/>
  <c r="BE343"/>
  <c r="BI341"/>
  <c r="BH341"/>
  <c r="BG341"/>
  <c r="BF341"/>
  <c r="T341"/>
  <c r="T340"/>
  <c r="R341"/>
  <c r="R340"/>
  <c r="P341"/>
  <c r="P340"/>
  <c r="BK341"/>
  <c r="BK340"/>
  <c r="J340"/>
  <c r="J341"/>
  <c r="BE341"/>
  <c r="J63"/>
  <c r="BI337"/>
  <c r="BH337"/>
  <c r="BG337"/>
  <c r="BF337"/>
  <c r="T337"/>
  <c r="R337"/>
  <c r="P337"/>
  <c r="BK337"/>
  <c r="J337"/>
  <c r="BE337"/>
  <c r="BI333"/>
  <c r="BH333"/>
  <c r="BG333"/>
  <c r="BF333"/>
  <c r="T333"/>
  <c r="R333"/>
  <c r="P333"/>
  <c r="BK333"/>
  <c r="J333"/>
  <c r="BE333"/>
  <c r="BI332"/>
  <c r="BH332"/>
  <c r="BG332"/>
  <c r="BF332"/>
  <c r="T332"/>
  <c r="R332"/>
  <c r="P332"/>
  <c r="BK332"/>
  <c r="J332"/>
  <c r="BE332"/>
  <c r="BI331"/>
  <c r="BH331"/>
  <c r="BG331"/>
  <c r="BF331"/>
  <c r="T331"/>
  <c r="R331"/>
  <c r="P331"/>
  <c r="BK331"/>
  <c r="J331"/>
  <c r="BE331"/>
  <c r="BI328"/>
  <c r="BH328"/>
  <c r="BG328"/>
  <c r="BF328"/>
  <c r="T328"/>
  <c r="R328"/>
  <c r="P328"/>
  <c r="BK328"/>
  <c r="J328"/>
  <c r="BE328"/>
  <c r="BI323"/>
  <c r="BH323"/>
  <c r="BG323"/>
  <c r="BF323"/>
  <c r="T323"/>
  <c r="R323"/>
  <c r="P323"/>
  <c r="BK323"/>
  <c r="J323"/>
  <c r="BE323"/>
  <c r="BI321"/>
  <c r="BH321"/>
  <c r="BG321"/>
  <c r="BF321"/>
  <c r="T321"/>
  <c r="R321"/>
  <c r="P321"/>
  <c r="BK321"/>
  <c r="J321"/>
  <c r="BE321"/>
  <c r="BI318"/>
  <c r="BH318"/>
  <c r="BG318"/>
  <c r="BF318"/>
  <c r="T318"/>
  <c r="R318"/>
  <c r="P318"/>
  <c r="BK318"/>
  <c r="J318"/>
  <c r="BE318"/>
  <c r="BI314"/>
  <c r="BH314"/>
  <c r="BG314"/>
  <c r="BF314"/>
  <c r="T314"/>
  <c r="R314"/>
  <c r="P314"/>
  <c r="BK314"/>
  <c r="J314"/>
  <c r="BE314"/>
  <c r="BI310"/>
  <c r="BH310"/>
  <c r="BG310"/>
  <c r="BF310"/>
  <c r="T310"/>
  <c r="R310"/>
  <c r="P310"/>
  <c r="BK310"/>
  <c r="J310"/>
  <c r="BE310"/>
  <c r="BI308"/>
  <c r="BH308"/>
  <c r="BG308"/>
  <c r="BF308"/>
  <c r="T308"/>
  <c r="R308"/>
  <c r="P308"/>
  <c r="BK308"/>
  <c r="J308"/>
  <c r="BE308"/>
  <c r="BI302"/>
  <c r="BH302"/>
  <c r="BG302"/>
  <c r="BF302"/>
  <c r="T302"/>
  <c r="R302"/>
  <c r="P302"/>
  <c r="BK302"/>
  <c r="J302"/>
  <c r="BE302"/>
  <c r="BI300"/>
  <c r="BH300"/>
  <c r="BG300"/>
  <c r="BF300"/>
  <c r="T300"/>
  <c r="R300"/>
  <c r="P300"/>
  <c r="BK300"/>
  <c r="J300"/>
  <c r="BE300"/>
  <c r="BI297"/>
  <c r="BH297"/>
  <c r="BG297"/>
  <c r="BF297"/>
  <c r="T297"/>
  <c r="R297"/>
  <c r="P297"/>
  <c r="BK297"/>
  <c r="J297"/>
  <c r="BE297"/>
  <c r="BI293"/>
  <c r="BH293"/>
  <c r="BG293"/>
  <c r="BF293"/>
  <c r="T293"/>
  <c r="R293"/>
  <c r="P293"/>
  <c r="BK293"/>
  <c r="J293"/>
  <c r="BE293"/>
  <c r="BI290"/>
  <c r="BH290"/>
  <c r="BG290"/>
  <c r="BF290"/>
  <c r="T290"/>
  <c r="R290"/>
  <c r="P290"/>
  <c r="BK290"/>
  <c r="J290"/>
  <c r="BE290"/>
  <c r="BI287"/>
  <c r="BH287"/>
  <c r="BG287"/>
  <c r="BF287"/>
  <c r="T287"/>
  <c r="R287"/>
  <c r="P287"/>
  <c r="BK287"/>
  <c r="J287"/>
  <c r="BE287"/>
  <c r="BI286"/>
  <c r="BH286"/>
  <c r="BG286"/>
  <c r="BF286"/>
  <c r="T286"/>
  <c r="R286"/>
  <c r="P286"/>
  <c r="BK286"/>
  <c r="J286"/>
  <c r="BE286"/>
  <c r="BI285"/>
  <c r="BH285"/>
  <c r="BG285"/>
  <c r="BF285"/>
  <c r="T285"/>
  <c r="R285"/>
  <c r="P285"/>
  <c r="BK285"/>
  <c r="J285"/>
  <c r="BE285"/>
  <c r="BI284"/>
  <c r="BH284"/>
  <c r="BG284"/>
  <c r="BF284"/>
  <c r="T284"/>
  <c r="R284"/>
  <c r="P284"/>
  <c r="BK284"/>
  <c r="J284"/>
  <c r="BE284"/>
  <c r="BI283"/>
  <c r="BH283"/>
  <c r="BG283"/>
  <c r="BF283"/>
  <c r="T283"/>
  <c r="R283"/>
  <c r="P283"/>
  <c r="BK283"/>
  <c r="J283"/>
  <c r="BE283"/>
  <c r="BI280"/>
  <c r="BH280"/>
  <c r="BG280"/>
  <c r="BF280"/>
  <c r="T280"/>
  <c r="T279"/>
  <c r="R280"/>
  <c r="R279"/>
  <c r="P280"/>
  <c r="P279"/>
  <c r="BK280"/>
  <c r="BK279"/>
  <c r="J279"/>
  <c r="J280"/>
  <c r="BE280"/>
  <c r="J62"/>
  <c r="BI277"/>
  <c r="BH277"/>
  <c r="BG277"/>
  <c r="BF277"/>
  <c r="T277"/>
  <c r="R277"/>
  <c r="P277"/>
  <c r="BK277"/>
  <c r="J277"/>
  <c r="BE277"/>
  <c r="BI276"/>
  <c r="BH276"/>
  <c r="BG276"/>
  <c r="BF276"/>
  <c r="T276"/>
  <c r="R276"/>
  <c r="P276"/>
  <c r="BK276"/>
  <c r="J276"/>
  <c r="BE276"/>
  <c r="BI275"/>
  <c r="BH275"/>
  <c r="BG275"/>
  <c r="BF275"/>
  <c r="T275"/>
  <c r="R275"/>
  <c r="P275"/>
  <c r="BK275"/>
  <c r="J275"/>
  <c r="BE275"/>
  <c r="BI274"/>
  <c r="BH274"/>
  <c r="BG274"/>
  <c r="BF274"/>
  <c r="T274"/>
  <c r="R274"/>
  <c r="P274"/>
  <c r="BK274"/>
  <c r="J274"/>
  <c r="BE274"/>
  <c r="BI272"/>
  <c r="BH272"/>
  <c r="BG272"/>
  <c r="BF272"/>
  <c r="T272"/>
  <c r="R272"/>
  <c r="P272"/>
  <c r="BK272"/>
  <c r="J272"/>
  <c r="BE272"/>
  <c r="BI270"/>
  <c r="BH270"/>
  <c r="BG270"/>
  <c r="BF270"/>
  <c r="T270"/>
  <c r="R270"/>
  <c r="P270"/>
  <c r="BK270"/>
  <c r="J270"/>
  <c r="BE270"/>
  <c r="BI268"/>
  <c r="BH268"/>
  <c r="BG268"/>
  <c r="BF268"/>
  <c r="T268"/>
  <c r="R268"/>
  <c r="P268"/>
  <c r="BK268"/>
  <c r="J268"/>
  <c r="BE268"/>
  <c r="BI266"/>
  <c r="BH266"/>
  <c r="BG266"/>
  <c r="BF266"/>
  <c r="T266"/>
  <c r="R266"/>
  <c r="P266"/>
  <c r="BK266"/>
  <c r="J266"/>
  <c r="BE266"/>
  <c r="BI265"/>
  <c r="BH265"/>
  <c r="BG265"/>
  <c r="BF265"/>
  <c r="T265"/>
  <c r="R265"/>
  <c r="P265"/>
  <c r="BK265"/>
  <c r="J265"/>
  <c r="BE265"/>
  <c r="BI261"/>
  <c r="BH261"/>
  <c r="BG261"/>
  <c r="BF261"/>
  <c r="T261"/>
  <c r="T260"/>
  <c r="R261"/>
  <c r="R260"/>
  <c r="P261"/>
  <c r="P260"/>
  <c r="BK261"/>
  <c r="BK260"/>
  <c r="J260"/>
  <c r="J261"/>
  <c r="BE261"/>
  <c r="J61"/>
  <c r="BI256"/>
  <c r="BH256"/>
  <c r="BG256"/>
  <c r="BF256"/>
  <c r="T256"/>
  <c r="R256"/>
  <c r="P256"/>
  <c r="BK256"/>
  <c r="J256"/>
  <c r="BE256"/>
  <c r="BI252"/>
  <c r="BH252"/>
  <c r="BG252"/>
  <c r="BF252"/>
  <c r="T252"/>
  <c r="R252"/>
  <c r="P252"/>
  <c r="BK252"/>
  <c r="J252"/>
  <c r="BE252"/>
  <c r="BI248"/>
  <c r="BH248"/>
  <c r="BG248"/>
  <c r="BF248"/>
  <c r="T248"/>
  <c r="R248"/>
  <c r="P248"/>
  <c r="BK248"/>
  <c r="J248"/>
  <c r="BE248"/>
  <c r="BI242"/>
  <c r="BH242"/>
  <c r="BG242"/>
  <c r="BF242"/>
  <c r="T242"/>
  <c r="R242"/>
  <c r="P242"/>
  <c r="BK242"/>
  <c r="J242"/>
  <c r="BE242"/>
  <c r="BI237"/>
  <c r="BH237"/>
  <c r="BG237"/>
  <c r="BF237"/>
  <c r="T237"/>
  <c r="R237"/>
  <c r="P237"/>
  <c r="BK237"/>
  <c r="J237"/>
  <c r="BE237"/>
  <c r="BI232"/>
  <c r="BH232"/>
  <c r="BG232"/>
  <c r="BF232"/>
  <c r="T232"/>
  <c r="R232"/>
  <c r="P232"/>
  <c r="BK232"/>
  <c r="J232"/>
  <c r="BE232"/>
  <c r="BI227"/>
  <c r="BH227"/>
  <c r="BG227"/>
  <c r="BF227"/>
  <c r="T227"/>
  <c r="R227"/>
  <c r="P227"/>
  <c r="BK227"/>
  <c r="J227"/>
  <c r="BE227"/>
  <c r="BI224"/>
  <c r="BH224"/>
  <c r="BG224"/>
  <c r="BF224"/>
  <c r="T224"/>
  <c r="R224"/>
  <c r="P224"/>
  <c r="BK224"/>
  <c r="J224"/>
  <c r="BE224"/>
  <c r="BI223"/>
  <c r="BH223"/>
  <c r="BG223"/>
  <c r="BF223"/>
  <c r="T223"/>
  <c r="R223"/>
  <c r="P223"/>
  <c r="BK223"/>
  <c r="J223"/>
  <c r="BE223"/>
  <c r="BI221"/>
  <c r="BH221"/>
  <c r="BG221"/>
  <c r="BF221"/>
  <c r="T221"/>
  <c r="R221"/>
  <c r="P221"/>
  <c r="BK221"/>
  <c r="J221"/>
  <c r="BE221"/>
  <c r="BI216"/>
  <c r="BH216"/>
  <c r="BG216"/>
  <c r="BF216"/>
  <c r="T216"/>
  <c r="R216"/>
  <c r="P216"/>
  <c r="BK216"/>
  <c r="J216"/>
  <c r="BE216"/>
  <c r="BI210"/>
  <c r="BH210"/>
  <c r="BG210"/>
  <c r="BF210"/>
  <c r="T210"/>
  <c r="R210"/>
  <c r="P210"/>
  <c r="BK210"/>
  <c r="J210"/>
  <c r="BE210"/>
  <c r="BI207"/>
  <c r="BH207"/>
  <c r="BG207"/>
  <c r="BF207"/>
  <c r="T207"/>
  <c r="R207"/>
  <c r="P207"/>
  <c r="BK207"/>
  <c r="J207"/>
  <c r="BE207"/>
  <c r="BI198"/>
  <c r="BH198"/>
  <c r="BG198"/>
  <c r="BF198"/>
  <c r="T198"/>
  <c r="T197"/>
  <c r="R198"/>
  <c r="R197"/>
  <c r="P198"/>
  <c r="P197"/>
  <c r="BK198"/>
  <c r="BK197"/>
  <c r="J197"/>
  <c r="J198"/>
  <c r="BE198"/>
  <c r="J60"/>
  <c r="BI195"/>
  <c r="BH195"/>
  <c r="BG195"/>
  <c r="BF195"/>
  <c r="T195"/>
  <c r="R195"/>
  <c r="P195"/>
  <c r="BK195"/>
  <c r="J195"/>
  <c r="BE195"/>
  <c r="BI193"/>
  <c r="BH193"/>
  <c r="BG193"/>
  <c r="BF193"/>
  <c r="T193"/>
  <c r="R193"/>
  <c r="P193"/>
  <c r="BK193"/>
  <c r="J193"/>
  <c r="BE193"/>
  <c r="BI191"/>
  <c r="BH191"/>
  <c r="BG191"/>
  <c r="BF191"/>
  <c r="T191"/>
  <c r="T190"/>
  <c r="R191"/>
  <c r="R190"/>
  <c r="P191"/>
  <c r="P190"/>
  <c r="BK191"/>
  <c r="BK190"/>
  <c r="J190"/>
  <c r="J191"/>
  <c r="BE191"/>
  <c r="J59"/>
  <c r="BI182"/>
  <c r="BH182"/>
  <c r="BG182"/>
  <c r="BF182"/>
  <c r="T182"/>
  <c r="R182"/>
  <c r="P182"/>
  <c r="BK182"/>
  <c r="J182"/>
  <c r="BE182"/>
  <c r="BI180"/>
  <c r="BH180"/>
  <c r="BG180"/>
  <c r="BF180"/>
  <c r="T180"/>
  <c r="R180"/>
  <c r="P180"/>
  <c r="BK180"/>
  <c r="J180"/>
  <c r="BE180"/>
  <c r="BI177"/>
  <c r="BH177"/>
  <c r="BG177"/>
  <c r="BF177"/>
  <c r="T177"/>
  <c r="R177"/>
  <c r="P177"/>
  <c r="BK177"/>
  <c r="J177"/>
  <c r="BE177"/>
  <c r="BI174"/>
  <c r="BH174"/>
  <c r="BG174"/>
  <c r="BF174"/>
  <c r="T174"/>
  <c r="R174"/>
  <c r="P174"/>
  <c r="BK174"/>
  <c r="J174"/>
  <c r="BE174"/>
  <c r="BI171"/>
  <c r="BH171"/>
  <c r="BG171"/>
  <c r="BF171"/>
  <c r="T171"/>
  <c r="R171"/>
  <c r="P171"/>
  <c r="BK171"/>
  <c r="J171"/>
  <c r="BE171"/>
  <c r="BI167"/>
  <c r="BH167"/>
  <c r="BG167"/>
  <c r="BF167"/>
  <c r="T167"/>
  <c r="R167"/>
  <c r="P167"/>
  <c r="BK167"/>
  <c r="J167"/>
  <c r="BE167"/>
  <c r="BI164"/>
  <c r="BH164"/>
  <c r="BG164"/>
  <c r="BF164"/>
  <c r="T164"/>
  <c r="R164"/>
  <c r="P164"/>
  <c r="BK164"/>
  <c r="J164"/>
  <c r="BE164"/>
  <c r="BI162"/>
  <c r="BH162"/>
  <c r="BG162"/>
  <c r="BF162"/>
  <c r="T162"/>
  <c r="R162"/>
  <c r="P162"/>
  <c r="BK162"/>
  <c r="J162"/>
  <c r="BE162"/>
  <c r="BI159"/>
  <c r="BH159"/>
  <c r="BG159"/>
  <c r="BF159"/>
  <c r="T159"/>
  <c r="R159"/>
  <c r="P159"/>
  <c r="BK159"/>
  <c r="J159"/>
  <c r="BE159"/>
  <c r="BI157"/>
  <c r="BH157"/>
  <c r="BG157"/>
  <c r="BF157"/>
  <c r="T157"/>
  <c r="R157"/>
  <c r="P157"/>
  <c r="BK157"/>
  <c r="J157"/>
  <c r="BE157"/>
  <c r="BI155"/>
  <c r="BH155"/>
  <c r="BG155"/>
  <c r="BF155"/>
  <c r="T155"/>
  <c r="R155"/>
  <c r="P155"/>
  <c r="BK155"/>
  <c r="J155"/>
  <c r="BE155"/>
  <c r="BI154"/>
  <c r="BH154"/>
  <c r="BG154"/>
  <c r="BF154"/>
  <c r="T154"/>
  <c r="R154"/>
  <c r="P154"/>
  <c r="BK154"/>
  <c r="J154"/>
  <c r="BE154"/>
  <c r="BI153"/>
  <c r="BH153"/>
  <c r="BG153"/>
  <c r="BF153"/>
  <c r="T153"/>
  <c r="R153"/>
  <c r="P153"/>
  <c r="BK153"/>
  <c r="J153"/>
  <c r="BE153"/>
  <c r="BI151"/>
  <c r="BH151"/>
  <c r="BG151"/>
  <c r="BF151"/>
  <c r="T151"/>
  <c r="R151"/>
  <c r="P151"/>
  <c r="BK151"/>
  <c r="J151"/>
  <c r="BE151"/>
  <c r="BI146"/>
  <c r="BH146"/>
  <c r="BG146"/>
  <c r="BF146"/>
  <c r="T146"/>
  <c r="R146"/>
  <c r="P146"/>
  <c r="BK146"/>
  <c r="J146"/>
  <c r="BE146"/>
  <c r="BI142"/>
  <c r="BH142"/>
  <c r="BG142"/>
  <c r="BF142"/>
  <c r="T142"/>
  <c r="R142"/>
  <c r="P142"/>
  <c r="BK142"/>
  <c r="J142"/>
  <c r="BE142"/>
  <c r="BI141"/>
  <c r="BH141"/>
  <c r="BG141"/>
  <c r="BF141"/>
  <c r="T141"/>
  <c r="R141"/>
  <c r="P141"/>
  <c r="BK141"/>
  <c r="J141"/>
  <c r="BE141"/>
  <c r="BI139"/>
  <c r="BH139"/>
  <c r="BG139"/>
  <c r="BF139"/>
  <c r="T139"/>
  <c r="R139"/>
  <c r="P139"/>
  <c r="BK139"/>
  <c r="J139"/>
  <c r="BE139"/>
  <c r="BI138"/>
  <c r="BH138"/>
  <c r="BG138"/>
  <c r="BF138"/>
  <c r="T138"/>
  <c r="R138"/>
  <c r="P138"/>
  <c r="BK138"/>
  <c r="J138"/>
  <c r="BE138"/>
  <c r="BI135"/>
  <c r="BH135"/>
  <c r="BG135"/>
  <c r="BF135"/>
  <c r="T135"/>
  <c r="R135"/>
  <c r="P135"/>
  <c r="BK135"/>
  <c r="J135"/>
  <c r="BE135"/>
  <c r="BI134"/>
  <c r="BH134"/>
  <c r="BG134"/>
  <c r="BF134"/>
  <c r="T134"/>
  <c r="R134"/>
  <c r="P134"/>
  <c r="BK134"/>
  <c r="J134"/>
  <c r="BE134"/>
  <c r="BI131"/>
  <c r="BH131"/>
  <c r="BG131"/>
  <c r="BF131"/>
  <c r="T131"/>
  <c r="R131"/>
  <c r="P131"/>
  <c r="BK131"/>
  <c r="J131"/>
  <c r="BE131"/>
  <c r="BI130"/>
  <c r="BH130"/>
  <c r="BG130"/>
  <c r="BF130"/>
  <c r="T130"/>
  <c r="R130"/>
  <c r="P130"/>
  <c r="BK130"/>
  <c r="J130"/>
  <c r="BE130"/>
  <c r="BI119"/>
  <c r="BH119"/>
  <c r="BG119"/>
  <c r="BF119"/>
  <c r="T119"/>
  <c r="R119"/>
  <c r="P119"/>
  <c r="BK119"/>
  <c r="J119"/>
  <c r="BE119"/>
  <c r="BI117"/>
  <c r="BH117"/>
  <c r="BG117"/>
  <c r="BF117"/>
  <c r="T117"/>
  <c r="R117"/>
  <c r="P117"/>
  <c r="BK117"/>
  <c r="J117"/>
  <c r="BE117"/>
  <c r="BI114"/>
  <c r="BH114"/>
  <c r="BG114"/>
  <c r="BF114"/>
  <c r="T114"/>
  <c r="R114"/>
  <c r="P114"/>
  <c r="BK114"/>
  <c r="J114"/>
  <c r="BE114"/>
  <c r="BI110"/>
  <c r="BH110"/>
  <c r="BG110"/>
  <c r="BF110"/>
  <c r="T110"/>
  <c r="R110"/>
  <c r="P110"/>
  <c r="BK110"/>
  <c r="J110"/>
  <c r="BE110"/>
  <c r="BI107"/>
  <c r="BH107"/>
  <c r="BG107"/>
  <c r="BF107"/>
  <c r="T107"/>
  <c r="R107"/>
  <c r="P107"/>
  <c r="BK107"/>
  <c r="J107"/>
  <c r="BE107"/>
  <c r="BI104"/>
  <c r="BH104"/>
  <c r="BG104"/>
  <c r="BF104"/>
  <c r="T104"/>
  <c r="R104"/>
  <c r="P104"/>
  <c r="BK104"/>
  <c r="J104"/>
  <c r="BE104"/>
  <c r="BI101"/>
  <c r="BH101"/>
  <c r="BG101"/>
  <c r="BF101"/>
  <c r="T101"/>
  <c r="R101"/>
  <c r="P101"/>
  <c r="BK101"/>
  <c r="J101"/>
  <c r="BE101"/>
  <c r="BI98"/>
  <c r="BH98"/>
  <c r="BG98"/>
  <c r="BF98"/>
  <c r="T98"/>
  <c r="R98"/>
  <c r="P98"/>
  <c r="BK98"/>
  <c r="J98"/>
  <c r="BE98"/>
  <c r="BI95"/>
  <c r="BH95"/>
  <c r="BG95"/>
  <c r="BF95"/>
  <c r="T95"/>
  <c r="R95"/>
  <c r="P95"/>
  <c r="BK95"/>
  <c r="J95"/>
  <c r="BE95"/>
  <c r="BI91"/>
  <c r="BH91"/>
  <c r="BG91"/>
  <c r="BF91"/>
  <c r="T91"/>
  <c r="R91"/>
  <c r="P91"/>
  <c r="BK91"/>
  <c r="J91"/>
  <c r="BE91"/>
  <c r="BI88"/>
  <c r="F34"/>
  <c i="1" r="BD53"/>
  <c i="3" r="BH88"/>
  <c r="F33"/>
  <c i="1" r="BC53"/>
  <c i="3" r="BG88"/>
  <c r="F32"/>
  <c i="1" r="BB53"/>
  <c i="3" r="BF88"/>
  <c r="J31"/>
  <c i="1" r="AW53"/>
  <c i="3" r="F31"/>
  <c i="1" r="BA53"/>
  <c i="3" r="T88"/>
  <c r="T87"/>
  <c r="T86"/>
  <c r="T85"/>
  <c r="R88"/>
  <c r="R87"/>
  <c r="R86"/>
  <c r="R85"/>
  <c r="P88"/>
  <c r="P87"/>
  <c r="P86"/>
  <c r="P85"/>
  <c i="1" r="AU53"/>
  <c i="3" r="BK88"/>
  <c r="BK87"/>
  <c r="J87"/>
  <c r="BK86"/>
  <c r="J86"/>
  <c r="BK85"/>
  <c r="J85"/>
  <c r="J56"/>
  <c r="J27"/>
  <c i="1" r="AG53"/>
  <c i="3" r="J88"/>
  <c r="BE88"/>
  <c r="J30"/>
  <c i="1" r="AV53"/>
  <c i="3" r="F30"/>
  <c i="1" r="AZ53"/>
  <c i="3" r="J58"/>
  <c r="J57"/>
  <c r="J81"/>
  <c r="F81"/>
  <c r="F79"/>
  <c r="E77"/>
  <c r="J51"/>
  <c r="F51"/>
  <c r="F49"/>
  <c r="E47"/>
  <c r="J36"/>
  <c r="J18"/>
  <c r="E18"/>
  <c r="F82"/>
  <c r="F52"/>
  <c r="J17"/>
  <c r="J12"/>
  <c r="J79"/>
  <c r="J49"/>
  <c r="E7"/>
  <c r="E75"/>
  <c r="E45"/>
  <c i="1" r="AY52"/>
  <c r="AX52"/>
  <c i="2" r="BI407"/>
  <c r="BH407"/>
  <c r="BG407"/>
  <c r="BF407"/>
  <c r="T407"/>
  <c r="T406"/>
  <c r="R407"/>
  <c r="R406"/>
  <c r="P407"/>
  <c r="P406"/>
  <c r="BK407"/>
  <c r="BK406"/>
  <c r="J406"/>
  <c r="J407"/>
  <c r="BE407"/>
  <c r="J66"/>
  <c r="BI405"/>
  <c r="BH405"/>
  <c r="BG405"/>
  <c r="BF405"/>
  <c r="T405"/>
  <c r="R405"/>
  <c r="P405"/>
  <c r="BK405"/>
  <c r="J405"/>
  <c r="BE405"/>
  <c r="BI404"/>
  <c r="BH404"/>
  <c r="BG404"/>
  <c r="BF404"/>
  <c r="T404"/>
  <c r="R404"/>
  <c r="P404"/>
  <c r="BK404"/>
  <c r="J404"/>
  <c r="BE404"/>
  <c r="BI403"/>
  <c r="BH403"/>
  <c r="BG403"/>
  <c r="BF403"/>
  <c r="T403"/>
  <c r="R403"/>
  <c r="P403"/>
  <c r="BK403"/>
  <c r="J403"/>
  <c r="BE403"/>
  <c r="BI402"/>
  <c r="BH402"/>
  <c r="BG402"/>
  <c r="BF402"/>
  <c r="T402"/>
  <c r="R402"/>
  <c r="P402"/>
  <c r="BK402"/>
  <c r="J402"/>
  <c r="BE402"/>
  <c r="BI401"/>
  <c r="BH401"/>
  <c r="BG401"/>
  <c r="BF401"/>
  <c r="T401"/>
  <c r="R401"/>
  <c r="P401"/>
  <c r="BK401"/>
  <c r="J401"/>
  <c r="BE401"/>
  <c r="BI400"/>
  <c r="BH400"/>
  <c r="BG400"/>
  <c r="BF400"/>
  <c r="T400"/>
  <c r="R400"/>
  <c r="P400"/>
  <c r="BK400"/>
  <c r="J400"/>
  <c r="BE400"/>
  <c r="BI399"/>
  <c r="BH399"/>
  <c r="BG399"/>
  <c r="BF399"/>
  <c r="T399"/>
  <c r="T398"/>
  <c r="R399"/>
  <c r="R398"/>
  <c r="P399"/>
  <c r="P398"/>
  <c r="BK399"/>
  <c r="BK398"/>
  <c r="J398"/>
  <c r="J399"/>
  <c r="BE399"/>
  <c r="J65"/>
  <c r="BI396"/>
  <c r="BH396"/>
  <c r="BG396"/>
  <c r="BF396"/>
  <c r="T396"/>
  <c r="T395"/>
  <c r="R396"/>
  <c r="R395"/>
  <c r="P396"/>
  <c r="P395"/>
  <c r="BK396"/>
  <c r="BK395"/>
  <c r="J395"/>
  <c r="J396"/>
  <c r="BE396"/>
  <c r="J64"/>
  <c r="BI394"/>
  <c r="BH394"/>
  <c r="BG394"/>
  <c r="BF394"/>
  <c r="T394"/>
  <c r="R394"/>
  <c r="P394"/>
  <c r="BK394"/>
  <c r="J394"/>
  <c r="BE394"/>
  <c r="BI392"/>
  <c r="BH392"/>
  <c r="BG392"/>
  <c r="BF392"/>
  <c r="T392"/>
  <c r="R392"/>
  <c r="P392"/>
  <c r="BK392"/>
  <c r="J392"/>
  <c r="BE392"/>
  <c r="BI390"/>
  <c r="BH390"/>
  <c r="BG390"/>
  <c r="BF390"/>
  <c r="T390"/>
  <c r="R390"/>
  <c r="P390"/>
  <c r="BK390"/>
  <c r="J390"/>
  <c r="BE390"/>
  <c r="BI386"/>
  <c r="BH386"/>
  <c r="BG386"/>
  <c r="BF386"/>
  <c r="T386"/>
  <c r="R386"/>
  <c r="P386"/>
  <c r="BK386"/>
  <c r="J386"/>
  <c r="BE386"/>
  <c r="BI384"/>
  <c r="BH384"/>
  <c r="BG384"/>
  <c r="BF384"/>
  <c r="T384"/>
  <c r="R384"/>
  <c r="P384"/>
  <c r="BK384"/>
  <c r="J384"/>
  <c r="BE384"/>
  <c r="BI380"/>
  <c r="BH380"/>
  <c r="BG380"/>
  <c r="BF380"/>
  <c r="T380"/>
  <c r="R380"/>
  <c r="P380"/>
  <c r="BK380"/>
  <c r="J380"/>
  <c r="BE380"/>
  <c r="BI378"/>
  <c r="BH378"/>
  <c r="BG378"/>
  <c r="BF378"/>
  <c r="T378"/>
  <c r="R378"/>
  <c r="P378"/>
  <c r="BK378"/>
  <c r="J378"/>
  <c r="BE378"/>
  <c r="BI374"/>
  <c r="BH374"/>
  <c r="BG374"/>
  <c r="BF374"/>
  <c r="T374"/>
  <c r="T373"/>
  <c r="R374"/>
  <c r="R373"/>
  <c r="P374"/>
  <c r="P373"/>
  <c r="BK374"/>
  <c r="BK373"/>
  <c r="J373"/>
  <c r="J374"/>
  <c r="BE374"/>
  <c r="J63"/>
  <c r="BI370"/>
  <c r="BH370"/>
  <c r="BG370"/>
  <c r="BF370"/>
  <c r="T370"/>
  <c r="R370"/>
  <c r="P370"/>
  <c r="BK370"/>
  <c r="J370"/>
  <c r="BE370"/>
  <c r="BI366"/>
  <c r="BH366"/>
  <c r="BG366"/>
  <c r="BF366"/>
  <c r="T366"/>
  <c r="R366"/>
  <c r="P366"/>
  <c r="BK366"/>
  <c r="J366"/>
  <c r="BE366"/>
  <c r="BI364"/>
  <c r="BH364"/>
  <c r="BG364"/>
  <c r="BF364"/>
  <c r="T364"/>
  <c r="R364"/>
  <c r="P364"/>
  <c r="BK364"/>
  <c r="J364"/>
  <c r="BE364"/>
  <c r="BI363"/>
  <c r="BH363"/>
  <c r="BG363"/>
  <c r="BF363"/>
  <c r="T363"/>
  <c r="R363"/>
  <c r="P363"/>
  <c r="BK363"/>
  <c r="J363"/>
  <c r="BE363"/>
  <c r="BI362"/>
  <c r="BH362"/>
  <c r="BG362"/>
  <c r="BF362"/>
  <c r="T362"/>
  <c r="R362"/>
  <c r="P362"/>
  <c r="BK362"/>
  <c r="J362"/>
  <c r="BE362"/>
  <c r="BI359"/>
  <c r="BH359"/>
  <c r="BG359"/>
  <c r="BF359"/>
  <c r="T359"/>
  <c r="R359"/>
  <c r="P359"/>
  <c r="BK359"/>
  <c r="J359"/>
  <c r="BE359"/>
  <c r="BI353"/>
  <c r="BH353"/>
  <c r="BG353"/>
  <c r="BF353"/>
  <c r="T353"/>
  <c r="R353"/>
  <c r="P353"/>
  <c r="BK353"/>
  <c r="J353"/>
  <c r="BE353"/>
  <c r="BI351"/>
  <c r="BH351"/>
  <c r="BG351"/>
  <c r="BF351"/>
  <c r="T351"/>
  <c r="R351"/>
  <c r="P351"/>
  <c r="BK351"/>
  <c r="J351"/>
  <c r="BE351"/>
  <c r="BI349"/>
  <c r="BH349"/>
  <c r="BG349"/>
  <c r="BF349"/>
  <c r="T349"/>
  <c r="R349"/>
  <c r="P349"/>
  <c r="BK349"/>
  <c r="J349"/>
  <c r="BE349"/>
  <c r="BI344"/>
  <c r="BH344"/>
  <c r="BG344"/>
  <c r="BF344"/>
  <c r="T344"/>
  <c r="R344"/>
  <c r="P344"/>
  <c r="BK344"/>
  <c r="J344"/>
  <c r="BE344"/>
  <c r="BI340"/>
  <c r="BH340"/>
  <c r="BG340"/>
  <c r="BF340"/>
  <c r="T340"/>
  <c r="R340"/>
  <c r="P340"/>
  <c r="BK340"/>
  <c r="J340"/>
  <c r="BE340"/>
  <c r="BI336"/>
  <c r="BH336"/>
  <c r="BG336"/>
  <c r="BF336"/>
  <c r="T336"/>
  <c r="R336"/>
  <c r="P336"/>
  <c r="BK336"/>
  <c r="J336"/>
  <c r="BE336"/>
  <c r="BI334"/>
  <c r="BH334"/>
  <c r="BG334"/>
  <c r="BF334"/>
  <c r="T334"/>
  <c r="R334"/>
  <c r="P334"/>
  <c r="BK334"/>
  <c r="J334"/>
  <c r="BE334"/>
  <c r="BI328"/>
  <c r="BH328"/>
  <c r="BG328"/>
  <c r="BF328"/>
  <c r="T328"/>
  <c r="R328"/>
  <c r="P328"/>
  <c r="BK328"/>
  <c r="J328"/>
  <c r="BE328"/>
  <c r="BI326"/>
  <c r="BH326"/>
  <c r="BG326"/>
  <c r="BF326"/>
  <c r="T326"/>
  <c r="R326"/>
  <c r="P326"/>
  <c r="BK326"/>
  <c r="J326"/>
  <c r="BE326"/>
  <c r="BI323"/>
  <c r="BH323"/>
  <c r="BG323"/>
  <c r="BF323"/>
  <c r="T323"/>
  <c r="R323"/>
  <c r="P323"/>
  <c r="BK323"/>
  <c r="J323"/>
  <c r="BE323"/>
  <c r="BI319"/>
  <c r="BH319"/>
  <c r="BG319"/>
  <c r="BF319"/>
  <c r="T319"/>
  <c r="R319"/>
  <c r="P319"/>
  <c r="BK319"/>
  <c r="J319"/>
  <c r="BE319"/>
  <c r="BI313"/>
  <c r="BH313"/>
  <c r="BG313"/>
  <c r="BF313"/>
  <c r="T313"/>
  <c r="R313"/>
  <c r="P313"/>
  <c r="BK313"/>
  <c r="J313"/>
  <c r="BE313"/>
  <c r="BI310"/>
  <c r="BH310"/>
  <c r="BG310"/>
  <c r="BF310"/>
  <c r="T310"/>
  <c r="R310"/>
  <c r="P310"/>
  <c r="BK310"/>
  <c r="J310"/>
  <c r="BE310"/>
  <c r="BI305"/>
  <c r="BH305"/>
  <c r="BG305"/>
  <c r="BF305"/>
  <c r="T305"/>
  <c r="R305"/>
  <c r="P305"/>
  <c r="BK305"/>
  <c r="J305"/>
  <c r="BE305"/>
  <c r="BI304"/>
  <c r="BH304"/>
  <c r="BG304"/>
  <c r="BF304"/>
  <c r="T304"/>
  <c r="R304"/>
  <c r="P304"/>
  <c r="BK304"/>
  <c r="J304"/>
  <c r="BE304"/>
  <c r="BI303"/>
  <c r="BH303"/>
  <c r="BG303"/>
  <c r="BF303"/>
  <c r="T303"/>
  <c r="R303"/>
  <c r="P303"/>
  <c r="BK303"/>
  <c r="J303"/>
  <c r="BE303"/>
  <c r="BI302"/>
  <c r="BH302"/>
  <c r="BG302"/>
  <c r="BF302"/>
  <c r="T302"/>
  <c r="R302"/>
  <c r="P302"/>
  <c r="BK302"/>
  <c r="J302"/>
  <c r="BE302"/>
  <c r="BI301"/>
  <c r="BH301"/>
  <c r="BG301"/>
  <c r="BF301"/>
  <c r="T301"/>
  <c r="R301"/>
  <c r="P301"/>
  <c r="BK301"/>
  <c r="J301"/>
  <c r="BE301"/>
  <c r="BI295"/>
  <c r="BH295"/>
  <c r="BG295"/>
  <c r="BF295"/>
  <c r="T295"/>
  <c r="T294"/>
  <c r="R295"/>
  <c r="R294"/>
  <c r="P295"/>
  <c r="P294"/>
  <c r="BK295"/>
  <c r="BK294"/>
  <c r="J294"/>
  <c r="J295"/>
  <c r="BE295"/>
  <c r="J62"/>
  <c r="BI292"/>
  <c r="BH292"/>
  <c r="BG292"/>
  <c r="BF292"/>
  <c r="T292"/>
  <c r="R292"/>
  <c r="P292"/>
  <c r="BK292"/>
  <c r="J292"/>
  <c r="BE292"/>
  <c r="BI290"/>
  <c r="BH290"/>
  <c r="BG290"/>
  <c r="BF290"/>
  <c r="T290"/>
  <c r="R290"/>
  <c r="P290"/>
  <c r="BK290"/>
  <c r="J290"/>
  <c r="BE290"/>
  <c r="BI289"/>
  <c r="BH289"/>
  <c r="BG289"/>
  <c r="BF289"/>
  <c r="T289"/>
  <c r="R289"/>
  <c r="P289"/>
  <c r="BK289"/>
  <c r="J289"/>
  <c r="BE289"/>
  <c r="BI288"/>
  <c r="BH288"/>
  <c r="BG288"/>
  <c r="BF288"/>
  <c r="T288"/>
  <c r="R288"/>
  <c r="P288"/>
  <c r="BK288"/>
  <c r="J288"/>
  <c r="BE288"/>
  <c r="BI286"/>
  <c r="BH286"/>
  <c r="BG286"/>
  <c r="BF286"/>
  <c r="T286"/>
  <c r="R286"/>
  <c r="P286"/>
  <c r="BK286"/>
  <c r="J286"/>
  <c r="BE286"/>
  <c r="BI284"/>
  <c r="BH284"/>
  <c r="BG284"/>
  <c r="BF284"/>
  <c r="T284"/>
  <c r="R284"/>
  <c r="P284"/>
  <c r="BK284"/>
  <c r="J284"/>
  <c r="BE284"/>
  <c r="BI282"/>
  <c r="BH282"/>
  <c r="BG282"/>
  <c r="BF282"/>
  <c r="T282"/>
  <c r="R282"/>
  <c r="P282"/>
  <c r="BK282"/>
  <c r="J282"/>
  <c r="BE282"/>
  <c r="BI280"/>
  <c r="BH280"/>
  <c r="BG280"/>
  <c r="BF280"/>
  <c r="T280"/>
  <c r="R280"/>
  <c r="P280"/>
  <c r="BK280"/>
  <c r="J280"/>
  <c r="BE280"/>
  <c r="BI279"/>
  <c r="BH279"/>
  <c r="BG279"/>
  <c r="BF279"/>
  <c r="T279"/>
  <c r="R279"/>
  <c r="P279"/>
  <c r="BK279"/>
  <c r="J279"/>
  <c r="BE279"/>
  <c r="BI275"/>
  <c r="BH275"/>
  <c r="BG275"/>
  <c r="BF275"/>
  <c r="T275"/>
  <c r="T274"/>
  <c r="R275"/>
  <c r="R274"/>
  <c r="P275"/>
  <c r="P274"/>
  <c r="BK275"/>
  <c r="BK274"/>
  <c r="J274"/>
  <c r="J275"/>
  <c r="BE275"/>
  <c r="J61"/>
  <c r="BI270"/>
  <c r="BH270"/>
  <c r="BG270"/>
  <c r="BF270"/>
  <c r="T270"/>
  <c r="R270"/>
  <c r="P270"/>
  <c r="BK270"/>
  <c r="J270"/>
  <c r="BE270"/>
  <c r="BI266"/>
  <c r="BH266"/>
  <c r="BG266"/>
  <c r="BF266"/>
  <c r="T266"/>
  <c r="R266"/>
  <c r="P266"/>
  <c r="BK266"/>
  <c r="J266"/>
  <c r="BE266"/>
  <c r="BI262"/>
  <c r="BH262"/>
  <c r="BG262"/>
  <c r="BF262"/>
  <c r="T262"/>
  <c r="R262"/>
  <c r="P262"/>
  <c r="BK262"/>
  <c r="J262"/>
  <c r="BE262"/>
  <c r="BI254"/>
  <c r="BH254"/>
  <c r="BG254"/>
  <c r="BF254"/>
  <c r="T254"/>
  <c r="R254"/>
  <c r="P254"/>
  <c r="BK254"/>
  <c r="J254"/>
  <c r="BE254"/>
  <c r="BI249"/>
  <c r="BH249"/>
  <c r="BG249"/>
  <c r="BF249"/>
  <c r="T249"/>
  <c r="R249"/>
  <c r="P249"/>
  <c r="BK249"/>
  <c r="J249"/>
  <c r="BE249"/>
  <c r="BI244"/>
  <c r="BH244"/>
  <c r="BG244"/>
  <c r="BF244"/>
  <c r="T244"/>
  <c r="R244"/>
  <c r="P244"/>
  <c r="BK244"/>
  <c r="J244"/>
  <c r="BE244"/>
  <c r="BI239"/>
  <c r="BH239"/>
  <c r="BG239"/>
  <c r="BF239"/>
  <c r="T239"/>
  <c r="R239"/>
  <c r="P239"/>
  <c r="BK239"/>
  <c r="J239"/>
  <c r="BE239"/>
  <c r="BI236"/>
  <c r="BH236"/>
  <c r="BG236"/>
  <c r="BF236"/>
  <c r="T236"/>
  <c r="R236"/>
  <c r="P236"/>
  <c r="BK236"/>
  <c r="J236"/>
  <c r="BE236"/>
  <c r="BI233"/>
  <c r="BH233"/>
  <c r="BG233"/>
  <c r="BF233"/>
  <c r="T233"/>
  <c r="R233"/>
  <c r="P233"/>
  <c r="BK233"/>
  <c r="J233"/>
  <c r="BE233"/>
  <c r="BI231"/>
  <c r="BH231"/>
  <c r="BG231"/>
  <c r="BF231"/>
  <c r="T231"/>
  <c r="R231"/>
  <c r="P231"/>
  <c r="BK231"/>
  <c r="J231"/>
  <c r="BE231"/>
  <c r="BI226"/>
  <c r="BH226"/>
  <c r="BG226"/>
  <c r="BF226"/>
  <c r="T226"/>
  <c r="R226"/>
  <c r="P226"/>
  <c r="BK226"/>
  <c r="J226"/>
  <c r="BE226"/>
  <c r="BI220"/>
  <c r="BH220"/>
  <c r="BG220"/>
  <c r="BF220"/>
  <c r="T220"/>
  <c r="R220"/>
  <c r="P220"/>
  <c r="BK220"/>
  <c r="J220"/>
  <c r="BE220"/>
  <c r="BI217"/>
  <c r="BH217"/>
  <c r="BG217"/>
  <c r="BF217"/>
  <c r="T217"/>
  <c r="R217"/>
  <c r="P217"/>
  <c r="BK217"/>
  <c r="J217"/>
  <c r="BE217"/>
  <c r="BI208"/>
  <c r="BH208"/>
  <c r="BG208"/>
  <c r="BF208"/>
  <c r="T208"/>
  <c r="T207"/>
  <c r="R208"/>
  <c r="R207"/>
  <c r="P208"/>
  <c r="P207"/>
  <c r="BK208"/>
  <c r="BK207"/>
  <c r="J207"/>
  <c r="J208"/>
  <c r="BE208"/>
  <c r="J60"/>
  <c r="BI205"/>
  <c r="BH205"/>
  <c r="BG205"/>
  <c r="BF205"/>
  <c r="T205"/>
  <c r="R205"/>
  <c r="P205"/>
  <c r="BK205"/>
  <c r="J205"/>
  <c r="BE205"/>
  <c r="BI203"/>
  <c r="BH203"/>
  <c r="BG203"/>
  <c r="BF203"/>
  <c r="T203"/>
  <c r="R203"/>
  <c r="P203"/>
  <c r="BK203"/>
  <c r="J203"/>
  <c r="BE203"/>
  <c r="BI201"/>
  <c r="BH201"/>
  <c r="BG201"/>
  <c r="BF201"/>
  <c r="T201"/>
  <c r="T200"/>
  <c r="R201"/>
  <c r="R200"/>
  <c r="P201"/>
  <c r="P200"/>
  <c r="BK201"/>
  <c r="BK200"/>
  <c r="J200"/>
  <c r="J201"/>
  <c r="BE201"/>
  <c r="J59"/>
  <c r="BI192"/>
  <c r="BH192"/>
  <c r="BG192"/>
  <c r="BF192"/>
  <c r="T192"/>
  <c r="R192"/>
  <c r="P192"/>
  <c r="BK192"/>
  <c r="J192"/>
  <c r="BE192"/>
  <c r="BI190"/>
  <c r="BH190"/>
  <c r="BG190"/>
  <c r="BF190"/>
  <c r="T190"/>
  <c r="R190"/>
  <c r="P190"/>
  <c r="BK190"/>
  <c r="J190"/>
  <c r="BE190"/>
  <c r="BI187"/>
  <c r="BH187"/>
  <c r="BG187"/>
  <c r="BF187"/>
  <c r="T187"/>
  <c r="R187"/>
  <c r="P187"/>
  <c r="BK187"/>
  <c r="J187"/>
  <c r="BE187"/>
  <c r="BI184"/>
  <c r="BH184"/>
  <c r="BG184"/>
  <c r="BF184"/>
  <c r="T184"/>
  <c r="R184"/>
  <c r="P184"/>
  <c r="BK184"/>
  <c r="J184"/>
  <c r="BE184"/>
  <c r="BI181"/>
  <c r="BH181"/>
  <c r="BG181"/>
  <c r="BF181"/>
  <c r="T181"/>
  <c r="R181"/>
  <c r="P181"/>
  <c r="BK181"/>
  <c r="J181"/>
  <c r="BE181"/>
  <c r="BI177"/>
  <c r="BH177"/>
  <c r="BG177"/>
  <c r="BF177"/>
  <c r="T177"/>
  <c r="R177"/>
  <c r="P177"/>
  <c r="BK177"/>
  <c r="J177"/>
  <c r="BE177"/>
  <c r="BI174"/>
  <c r="BH174"/>
  <c r="BG174"/>
  <c r="BF174"/>
  <c r="T174"/>
  <c r="R174"/>
  <c r="P174"/>
  <c r="BK174"/>
  <c r="J174"/>
  <c r="BE174"/>
  <c r="BI172"/>
  <c r="BH172"/>
  <c r="BG172"/>
  <c r="BF172"/>
  <c r="T172"/>
  <c r="R172"/>
  <c r="P172"/>
  <c r="BK172"/>
  <c r="J172"/>
  <c r="BE172"/>
  <c r="BI169"/>
  <c r="BH169"/>
  <c r="BG169"/>
  <c r="BF169"/>
  <c r="T169"/>
  <c r="R169"/>
  <c r="P169"/>
  <c r="BK169"/>
  <c r="J169"/>
  <c r="BE169"/>
  <c r="BI165"/>
  <c r="BH165"/>
  <c r="BG165"/>
  <c r="BF165"/>
  <c r="T165"/>
  <c r="R165"/>
  <c r="P165"/>
  <c r="BK165"/>
  <c r="J165"/>
  <c r="BE165"/>
  <c r="BI163"/>
  <c r="BH163"/>
  <c r="BG163"/>
  <c r="BF163"/>
  <c r="T163"/>
  <c r="R163"/>
  <c r="P163"/>
  <c r="BK163"/>
  <c r="J163"/>
  <c r="BE163"/>
  <c r="BI162"/>
  <c r="BH162"/>
  <c r="BG162"/>
  <c r="BF162"/>
  <c r="T162"/>
  <c r="R162"/>
  <c r="P162"/>
  <c r="BK162"/>
  <c r="J162"/>
  <c r="BE162"/>
  <c r="BI161"/>
  <c r="BH161"/>
  <c r="BG161"/>
  <c r="BF161"/>
  <c r="T161"/>
  <c r="R161"/>
  <c r="P161"/>
  <c r="BK161"/>
  <c r="J161"/>
  <c r="BE161"/>
  <c r="BI159"/>
  <c r="BH159"/>
  <c r="BG159"/>
  <c r="BF159"/>
  <c r="T159"/>
  <c r="R159"/>
  <c r="P159"/>
  <c r="BK159"/>
  <c r="J159"/>
  <c r="BE159"/>
  <c r="BI153"/>
  <c r="BH153"/>
  <c r="BG153"/>
  <c r="BF153"/>
  <c r="T153"/>
  <c r="R153"/>
  <c r="P153"/>
  <c r="BK153"/>
  <c r="J153"/>
  <c r="BE153"/>
  <c r="BI149"/>
  <c r="BH149"/>
  <c r="BG149"/>
  <c r="BF149"/>
  <c r="T149"/>
  <c r="R149"/>
  <c r="P149"/>
  <c r="BK149"/>
  <c r="J149"/>
  <c r="BE149"/>
  <c r="BI148"/>
  <c r="BH148"/>
  <c r="BG148"/>
  <c r="BF148"/>
  <c r="T148"/>
  <c r="R148"/>
  <c r="P148"/>
  <c r="BK148"/>
  <c r="J148"/>
  <c r="BE148"/>
  <c r="BI146"/>
  <c r="BH146"/>
  <c r="BG146"/>
  <c r="BF146"/>
  <c r="T146"/>
  <c r="R146"/>
  <c r="P146"/>
  <c r="BK146"/>
  <c r="J146"/>
  <c r="BE146"/>
  <c r="BI145"/>
  <c r="BH145"/>
  <c r="BG145"/>
  <c r="BF145"/>
  <c r="T145"/>
  <c r="R145"/>
  <c r="P145"/>
  <c r="BK145"/>
  <c r="J145"/>
  <c r="BE145"/>
  <c r="BI142"/>
  <c r="BH142"/>
  <c r="BG142"/>
  <c r="BF142"/>
  <c r="T142"/>
  <c r="R142"/>
  <c r="P142"/>
  <c r="BK142"/>
  <c r="J142"/>
  <c r="BE142"/>
  <c r="BI141"/>
  <c r="BH141"/>
  <c r="BG141"/>
  <c r="BF141"/>
  <c r="T141"/>
  <c r="R141"/>
  <c r="P141"/>
  <c r="BK141"/>
  <c r="J141"/>
  <c r="BE141"/>
  <c r="BI138"/>
  <c r="BH138"/>
  <c r="BG138"/>
  <c r="BF138"/>
  <c r="T138"/>
  <c r="R138"/>
  <c r="P138"/>
  <c r="BK138"/>
  <c r="J138"/>
  <c r="BE138"/>
  <c r="BI136"/>
  <c r="BH136"/>
  <c r="BG136"/>
  <c r="BF136"/>
  <c r="T136"/>
  <c r="R136"/>
  <c r="P136"/>
  <c r="BK136"/>
  <c r="J136"/>
  <c r="BE136"/>
  <c r="BI135"/>
  <c r="BH135"/>
  <c r="BG135"/>
  <c r="BF135"/>
  <c r="T135"/>
  <c r="R135"/>
  <c r="P135"/>
  <c r="BK135"/>
  <c r="J135"/>
  <c r="BE135"/>
  <c r="BI124"/>
  <c r="BH124"/>
  <c r="BG124"/>
  <c r="BF124"/>
  <c r="T124"/>
  <c r="R124"/>
  <c r="P124"/>
  <c r="BK124"/>
  <c r="J124"/>
  <c r="BE124"/>
  <c r="BI122"/>
  <c r="BH122"/>
  <c r="BG122"/>
  <c r="BF122"/>
  <c r="T122"/>
  <c r="R122"/>
  <c r="P122"/>
  <c r="BK122"/>
  <c r="J122"/>
  <c r="BE122"/>
  <c r="BI119"/>
  <c r="BH119"/>
  <c r="BG119"/>
  <c r="BF119"/>
  <c r="T119"/>
  <c r="R119"/>
  <c r="P119"/>
  <c r="BK119"/>
  <c r="J119"/>
  <c r="BE119"/>
  <c r="BI115"/>
  <c r="BH115"/>
  <c r="BG115"/>
  <c r="BF115"/>
  <c r="T115"/>
  <c r="R115"/>
  <c r="P115"/>
  <c r="BK115"/>
  <c r="J115"/>
  <c r="BE115"/>
  <c r="BI112"/>
  <c r="BH112"/>
  <c r="BG112"/>
  <c r="BF112"/>
  <c r="T112"/>
  <c r="R112"/>
  <c r="P112"/>
  <c r="BK112"/>
  <c r="J112"/>
  <c r="BE112"/>
  <c r="BI109"/>
  <c r="BH109"/>
  <c r="BG109"/>
  <c r="BF109"/>
  <c r="T109"/>
  <c r="R109"/>
  <c r="P109"/>
  <c r="BK109"/>
  <c r="J109"/>
  <c r="BE109"/>
  <c r="BI106"/>
  <c r="BH106"/>
  <c r="BG106"/>
  <c r="BF106"/>
  <c r="T106"/>
  <c r="R106"/>
  <c r="P106"/>
  <c r="BK106"/>
  <c r="J106"/>
  <c r="BE106"/>
  <c r="BI103"/>
  <c r="BH103"/>
  <c r="BG103"/>
  <c r="BF103"/>
  <c r="T103"/>
  <c r="R103"/>
  <c r="P103"/>
  <c r="BK103"/>
  <c r="J103"/>
  <c r="BE103"/>
  <c r="BI100"/>
  <c r="BH100"/>
  <c r="BG100"/>
  <c r="BF100"/>
  <c r="T100"/>
  <c r="R100"/>
  <c r="P100"/>
  <c r="BK100"/>
  <c r="J100"/>
  <c r="BE100"/>
  <c r="BI96"/>
  <c r="BH96"/>
  <c r="BG96"/>
  <c r="BF96"/>
  <c r="T96"/>
  <c r="R96"/>
  <c r="P96"/>
  <c r="BK96"/>
  <c r="J96"/>
  <c r="BE96"/>
  <c r="BI92"/>
  <c r="BH92"/>
  <c r="BG92"/>
  <c r="BF92"/>
  <c r="T92"/>
  <c r="R92"/>
  <c r="P92"/>
  <c r="BK92"/>
  <c r="J92"/>
  <c r="BE92"/>
  <c r="BI89"/>
  <c r="F34"/>
  <c i="1" r="BD52"/>
  <c i="2" r="BH89"/>
  <c r="F33"/>
  <c i="1" r="BC52"/>
  <c i="2" r="BG89"/>
  <c r="F32"/>
  <c i="1" r="BB52"/>
  <c i="2" r="BF89"/>
  <c r="J31"/>
  <c i="1" r="AW52"/>
  <c i="2" r="F31"/>
  <c i="1" r="BA52"/>
  <c i="2" r="T89"/>
  <c r="T88"/>
  <c r="T87"/>
  <c r="T86"/>
  <c r="R89"/>
  <c r="R88"/>
  <c r="R87"/>
  <c r="R86"/>
  <c r="P89"/>
  <c r="P88"/>
  <c r="P87"/>
  <c r="P86"/>
  <c i="1" r="AU52"/>
  <c i="2" r="BK89"/>
  <c r="BK88"/>
  <c r="J88"/>
  <c r="BK87"/>
  <c r="J87"/>
  <c r="BK86"/>
  <c r="J86"/>
  <c r="J56"/>
  <c r="J27"/>
  <c i="1" r="AG52"/>
  <c i="2" r="J89"/>
  <c r="BE89"/>
  <c r="J30"/>
  <c i="1" r="AV52"/>
  <c i="2" r="F30"/>
  <c i="1" r="AZ52"/>
  <c i="2" r="J58"/>
  <c r="J57"/>
  <c r="J82"/>
  <c r="F82"/>
  <c r="F80"/>
  <c r="E78"/>
  <c r="J51"/>
  <c r="F51"/>
  <c r="F49"/>
  <c r="E47"/>
  <c r="J36"/>
  <c r="J18"/>
  <c r="E18"/>
  <c r="F83"/>
  <c r="F52"/>
  <c r="J17"/>
  <c r="J12"/>
  <c r="J80"/>
  <c r="J49"/>
  <c r="E7"/>
  <c r="E76"/>
  <c r="E45"/>
  <c i="1" r="BD51"/>
  <c r="W30"/>
  <c r="BC51"/>
  <c r="W29"/>
  <c r="BB51"/>
  <c r="W28"/>
  <c r="BA51"/>
  <c r="W27"/>
  <c r="AZ51"/>
  <c r="W26"/>
  <c r="AY51"/>
  <c r="AX51"/>
  <c r="AW51"/>
  <c r="AK27"/>
  <c r="AV51"/>
  <c r="AK26"/>
  <c r="AU51"/>
  <c r="AT51"/>
  <c r="AS51"/>
  <c r="AG51"/>
  <c r="AK23"/>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<sst xmlns="http://schemas.openxmlformats.org/spreadsheetml/2006/main">
  <si>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</si>
  <si>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</si>
  <si>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</si>
  <si>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</si>
  <si>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</si>
  <si>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</si>
  <si>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</si>
  <si>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{e16d16a2-f6aa-4806-8ecf-f36d43de3675}</t>
  </si>
  <si>
    <t>0,01</t>
  </si>
  <si>
    <t>21</t>
  </si>
  <si>
    <t>15</t>
  </si>
  <si>
    <t>REKAPITULACE STAVBY</t>
  </si>
  <si>
    <t xml:space="preserve">v ---  níže se nacházejí doplnkové a pomocné údaje k sestavám  --- v</t>
  </si>
  <si>
    <t>Návod na vyplnění</t>
  </si>
  <si>
    <t>0,001</t>
  </si>
  <si>
    <t>Kód:</t>
  </si>
  <si>
    <t>048/2017</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</si>
  <si>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</si>
  <si>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</si>
  <si>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Projekt pro výstavbu a opravu komunikace Erbenova, Na Spojce a Tůmova, Kostelec nad Orlicí</t>
  </si>
  <si>
    <t>KSO:</t>
  </si>
  <si>
    <t/>
  </si>
  <si>
    <t>CC-CZ:</t>
  </si>
  <si>
    <t>Místo:</t>
  </si>
  <si>
    <t>ul. Erbenova, Na Spojce a Tůmova</t>
  </si>
  <si>
    <t>Datum:</t>
  </si>
  <si>
    <t>17. 11. 2017</t>
  </si>
  <si>
    <t>Zadavatel:</t>
  </si>
  <si>
    <t>IČ:</t>
  </si>
  <si>
    <t>00274968</t>
  </si>
  <si>
    <t>Město Kostelec nad Orlicí</t>
  </si>
  <si>
    <t>DIČ:</t>
  </si>
  <si>
    <t>CZ00274968</t>
  </si>
  <si>
    <t>Uchazeč:</t>
  </si>
  <si>
    <t>Vyplň údaj</t>
  </si>
  <si>
    <t>Projektant:</t>
  </si>
  <si>
    <t>01873687</t>
  </si>
  <si>
    <t>DI PROJEKT s.r.o.</t>
  </si>
  <si>
    <t>CZ01873687</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</si>
  <si>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</si>
  <si>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</si>
  <si>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</si>
  <si>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</si>
  <si>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</si>
  <si>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</si>
  <si>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</si>
  <si>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</si>
  <si>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</si>
  <si>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</si>
  <si>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</si>
  <si>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</si>
  <si>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</si>
  <si>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</si>
  <si>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</si>
  <si>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</si>
  <si>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</si>
  <si>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</si>
  <si>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</si>
  <si>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</si>
  <si>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</si>
  <si>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</si>
  <si>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</si>
  <si>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</si>
  <si>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</si>
  <si>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</si>
  <si>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</si>
  <si>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</si>
  <si>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</si>
  <si>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</si>
  <si>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</si>
  <si>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</si>
  <si>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</si>
  <si>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</si>
  <si>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</si>
  <si>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</si>
  <si>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</si>
  <si>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</si>
  <si>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</si>
  <si>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</si>
  <si>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</si>
  <si>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048/2017_101</t>
  </si>
  <si>
    <t>SO 101 KOMUNIKACE A CHODNÍKY - UL. ERBENOVA</t>
  </si>
  <si>
    <t>STA</t>
  </si>
  <si>
    <t>1</t>
  </si>
  <si>
    <t>{7499c183-1dc2-490e-94a5-9aef25907d30}</t>
  </si>
  <si>
    <t>2</t>
  </si>
  <si>
    <t>048/2017_102</t>
  </si>
  <si>
    <t>SO 102 KOMUNIKACE A CHODNÍKY - UL. NA SPOJCE</t>
  </si>
  <si>
    <t>{8b404285-92be-4b37-b816-d8066c3d6246}</t>
  </si>
  <si>
    <t>048/2017_103</t>
  </si>
  <si>
    <t>SO 103 KOMUNIKACE A CHODNÍKY - UL. TŮMOVA</t>
  </si>
  <si>
    <t>{f557ec09-9970-4cf5-9455-bb776cea0338}</t>
  </si>
  <si>
    <t>1) Krycí list soupisu</t>
  </si>
  <si>
    <t>2) Rekapitulace</t>
  </si>
  <si>
    <t>3) Soupis prací</t>
  </si>
  <si>
    <t>Zpět na list:</t>
  </si>
  <si>
    <t>Rekapitulace stavby</t>
  </si>
  <si>
    <t>KRYCÍ LIST SOUPISU</t>
  </si>
  <si>
    <t>Objekt:</t>
  </si>
  <si>
    <t>048/2017_101 - SO 101 KOMUNIKACE A CHODNÍKY - UL. ERBENOVA</t>
  </si>
  <si>
    <t>REKAPITULACE ČLENĚNÍ SOUPISU PRACÍ</t>
  </si>
  <si>
    <t>Kód dílu - Popis</t>
  </si>
  <si>
    <t>Cena celkem [CZK]</t>
  </si>
  <si>
    <t>Náklady soupisu celkem</t>
  </si>
  <si>
    <t>-1</t>
  </si>
  <si>
    <t>HSV - Práce a dodávky HSV</t>
  </si>
  <si>
    <t xml:space="preserve">    1 - Zemní práce</t>
  </si>
  <si>
    <t xml:space="preserve">    4 - Vodorovné konstrukce</t>
  </si>
  <si>
    <t xml:space="preserve">    5 - Komunikace</t>
  </si>
  <si>
    <t xml:space="preserve">    8 - Trubní vedení</t>
  </si>
  <si>
    <t xml:space="preserve">    9 - Ostatní konstrukce a práce-bourání</t>
  </si>
  <si>
    <t xml:space="preserve">      99 - Přesuny hmot a sutí</t>
  </si>
  <si>
    <t xml:space="preserve">    997 - Přesun sutě</t>
  </si>
  <si>
    <t>VRN - Vedlejší rozpočtové náklady</t>
  </si>
  <si>
    <t xml:space="preserve">    VRN1 - Průzkumné, geodetické a projektové práce</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</si>
  <si>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</si>
  <si>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</si>
  <si>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</si>
  <si>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</si>
  <si>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</si>
  <si>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</si>
  <si>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</si>
  <si>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</si>
  <si>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</si>
  <si>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</si>
  <si>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</si>
  <si>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</si>
  <si>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</si>
  <si>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</si>
  <si>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</si>
  <si>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</si>
  <si>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</si>
  <si>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</si>
  <si>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</si>
  <si>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111301111</t>
  </si>
  <si>
    <t>Sejmutí drnu tl. do 100 mm, v jakékoliv ploše</t>
  </si>
  <si>
    <t>m2</t>
  </si>
  <si>
    <t>CS ÚRS 2017 02</t>
  </si>
  <si>
    <t>4</t>
  </si>
  <si>
    <t>1372251339</t>
  </si>
  <si>
    <t>VV</t>
  </si>
  <si>
    <t>"dle přílohy C.1.1.2 Situace stavby"</t>
  </si>
  <si>
    <t>"stávající zeleň"74+7+19+32+10+4+32+40+28+48+24</t>
  </si>
  <si>
    <t>113106123</t>
  </si>
  <si>
    <t>Rozebrání dlažeb a dílců komunikací pro pěší, vozovek a ploch s přemístěním hmot na skládku na vzdálenost do 3 m nebo s naložením na dopravní prostředek komunikací pro pěší s ložem z kameniva nebo živice a s výplní spár ze zámkové dlažby</t>
  </si>
  <si>
    <t>-232652471</t>
  </si>
  <si>
    <t>PSC</t>
  </si>
  <si>
    <t xml:space="preserve">Poznámka k souboru cen:_x000d_
1. Ceny jsou určeny pro rozebrání dlažeb a dílců včetně odstranění lože. 2. Ceny nelze použít pro rozebrání dlažeb uložených do betonového lože nebo do cementové malty, které se oceňují cenami -7130, -7131, -7132, -7170, -7171, -7172, -7230, -7231 a -7232 Odstranění podkladů nebo krytů z betonu prostého; pro volbu těchto cen je rozhodující tloušťka bourané dlažby včetně lože nebo podkladu. 3. U komunikací pro pěší a u vozovek a ploch menších než 50 m2 jsou ceny určeny pro ruční rozebrání (kromě silničních dílců), u vozovek a ploch větších než 50 m2 pro rozebrání strojní. 4. V cenách nejsou započteny náklady na popř. nutné očištění: a) dlažebních nebo mozaikových kostek, které se oceňuje cenami souboru cen 979 07-11 Očištění vybouraných dlažebních kostek části C01 tohoto ceníku, b) betonových, kameninových nebo kamenných desek nebo dlaždic, které se oceňuje cenami souboru cen 979 0 . - . . Očištění vybouraných obrubníků, krajníků, desek nebo dílců části C01 tohoto ceníku. 5. Přemístění vybourané dlažby včetně materiálu z lože a spár na vzdálenost přes 3 m se oceňuje cenami souborů cen 997 22-1 Vodorovná doprava suti a vybouraných hmot. </t>
  </si>
  <si>
    <t>"zámková dlažba tvaru I"130+170</t>
  </si>
  <si>
    <t>3</t>
  </si>
  <si>
    <t>113107142</t>
  </si>
  <si>
    <t>Odstranění podkladů nebo krytů s přemístěním hmot na skládku na vzdálenost do 3 m nebo s naložením na dopravní prostředek v ploše jednotlivě do 50 m2 živičných, o tl. vrstvy přes 50 do 100 mm</t>
  </si>
  <si>
    <t>-15148040</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</si>
  <si>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</si>
  <si>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"asf. kryt vozovka"60</t>
  </si>
  <si>
    <t>113107222</t>
  </si>
  <si>
    <t>Odstranění podkladů nebo krytů s přemístěním hmot na skládku na vzdálenost do 20 m nebo s naložením na dopravní prostředek v ploše jednotlivě přes 200 m2 z kameniva hrubého drceného, o tl. vrstvy přes 100 do 200 mm</t>
  </si>
  <si>
    <t>669952866</t>
  </si>
  <si>
    <t>"podklad chodníky tl.0,24m"2,5+125+1+1+110+2+2,5+73+58+142+2</t>
  </si>
  <si>
    <t>5</t>
  </si>
  <si>
    <t>113107223</t>
  </si>
  <si>
    <t>Odstranění podkladů nebo krytů s přemístěním hmot na skládku na vzdálenost do 20 m nebo s naložením na dopravní prostředek v ploše jednotlivě přes 200 m2 z kameniva hrubého drceného, o tl. vrstvy přes 200 do 300 mm</t>
  </si>
  <si>
    <t>-75063118</t>
  </si>
  <si>
    <t>"konstrukce v místě vjezdů tl. 0,36m"21+2,5+17,5+4,5+10+2,5+10,5+2,5+11+2,5+11,5+3+11,5+2,5+12+2,5+23+2,5+23+2,5+23+2,5</t>
  </si>
  <si>
    <t>6</t>
  </si>
  <si>
    <t>113107236</t>
  </si>
  <si>
    <t>Odstranění podkladů nebo krytů s přemístěním hmot na skládku na vzdálenost do 20 m nebo s naložením na dopravní prostředek v ploše jednotlivě přes 200 m2 z betonu vyztuženého sítěmi, o tl. vrstvy přes 100 do 150 mm</t>
  </si>
  <si>
    <t>-1706711727</t>
  </si>
  <si>
    <t>"bet. panely"127+158</t>
  </si>
  <si>
    <t>7</t>
  </si>
  <si>
    <t>113107237</t>
  </si>
  <si>
    <t>Odstranění podkladů nebo krytů s přemístěním hmot na skládku na vzdálenost do 20 m nebo s naložením na dopravní prostředek v ploše jednotlivě přes 200 m2 z betonu vyztuženého sítěmi, o tl. vrstvy přes 150 do 300 mm</t>
  </si>
  <si>
    <t>-808237698</t>
  </si>
  <si>
    <t>"bet. panely komunikace tl. 200mm"977</t>
  </si>
  <si>
    <t>8</t>
  </si>
  <si>
    <t>113202111</t>
  </si>
  <si>
    <t>Vytrhání obrub s vybouráním lože, s přemístěním hmot na skládku na vzdálenost do 3 m nebo s naložením na dopravní prostředek z krajníků nebo obrubníků stojatých</t>
  </si>
  <si>
    <t>m</t>
  </si>
  <si>
    <t>-323474368</t>
  </si>
  <si>
    <t>"bet. silniční obrubníky"5+86+1+1+97+4+4+88+3+2+97+4</t>
  </si>
  <si>
    <t>9</t>
  </si>
  <si>
    <t>113204111</t>
  </si>
  <si>
    <t>Vytrhání obrub s vybouráním lože, s přemístěním hmot na skládku na vzdálenost do 3 m nebo s naložením na dopravní prostředek záhonových</t>
  </si>
  <si>
    <t>-1939934227</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</si>
  <si>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</si>
  <si>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"záhonové obrubníky"88+100</t>
  </si>
  <si>
    <t>10</t>
  </si>
  <si>
    <t>119001421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</si>
  <si>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kabelů a kabelových tratí z volně ložených kabelů a to do 3 kabelů</t>
  </si>
  <si>
    <t>-500803422</t>
  </si>
  <si>
    <t>"internet předpoklad"50</t>
  </si>
  <si>
    <t>11</t>
  </si>
  <si>
    <t>120001101</t>
  </si>
  <si>
    <t>Příplatek k cenám vykopávek za ztížení vykopávky v blízkosti podzemního vedení nebo výbušnin v horninách jakékoliv třídy</t>
  </si>
  <si>
    <t>m3</t>
  </si>
  <si>
    <t>2062908991</t>
  </si>
  <si>
    <t>"internet COMA"50*0,4*0,5</t>
  </si>
  <si>
    <t>12</t>
  </si>
  <si>
    <t>122201102</t>
  </si>
  <si>
    <t>Odkopávky a prokopávky nezapažené s přehozením výkopku na vzdálenost do 3 m nebo s naložením na dopravní prostředek v hornině tř. 3 přes 100 do 1 000 m3</t>
  </si>
  <si>
    <t>1737712233</t>
  </si>
  <si>
    <t>"výkop pro podélné stání"(62+90+45,5+19,5+63+26)*0,27</t>
  </si>
  <si>
    <t>"odstranění konstrukce vozovky"(610+100)*0,36</t>
  </si>
  <si>
    <t>Mezisoučet</t>
  </si>
  <si>
    <t>"sanace v případě neúnosné pláně dle PD"</t>
  </si>
  <si>
    <t>"sanace vozovky"(610+100)*0,4</t>
  </si>
  <si>
    <t>"sanace chodníky"(2,5+125+1+1+110+2+2,5+73+58+142+2+2,5+4,5+2,5+2,5+2,5+3+2,5+2,5+2,5+2,5+2,5+9+17,5+10+10,5+11+11,5+12+12+11,5+11,5+11,5)*0,15</t>
  </si>
  <si>
    <t>"sanace podélné stání"(62+11,5+90+45,5+11,5+19,5+11,5+63+11,5+24,5)*0,4</t>
  </si>
  <si>
    <t>Součet</t>
  </si>
  <si>
    <t>13</t>
  </si>
  <si>
    <t>122201109</t>
  </si>
  <si>
    <t>Odkopávky a prokopávky nezapažené s přehozením výkopku na vzdálenost do 3 m nebo s naložením na dopravní prostředek v hornině tř. 3 Příplatek k cenám za lepivost horniny tř. 3</t>
  </si>
  <si>
    <t>-1201801968</t>
  </si>
  <si>
    <t>14</t>
  </si>
  <si>
    <t>130901121</t>
  </si>
  <si>
    <t>Bourání konstrukcí v hloubených vykopávkách - ručně z betonu prostého neprokládaného</t>
  </si>
  <si>
    <t>-2119232653</t>
  </si>
  <si>
    <t>"vybourání UV"10*0,59</t>
  </si>
  <si>
    <t>132201201</t>
  </si>
  <si>
    <t>Hloubení zapažených i nezapažených rýh šířky přes 600 do 2 000 mm s urovnáním dna do předepsaného profilu a spádu v hornině tř. 3 do 100 m3</t>
  </si>
  <si>
    <t>-263415512</t>
  </si>
  <si>
    <t>"dle přílohy C.1.2 Situace stavby"</t>
  </si>
  <si>
    <t>"přípojky UV"32*1*2</t>
  </si>
  <si>
    <t>16</t>
  </si>
  <si>
    <t>132201209</t>
  </si>
  <si>
    <t>Hloubení zapažených i nezapažených rýh šířky přes 600 do 2 000 mm s urovnáním dna do předepsaného profilu a spádu v hornině tř. 3 Příplatek k cenám za lepivost horniny tř. 3</t>
  </si>
  <si>
    <t>-793570257</t>
  </si>
  <si>
    <t>17</t>
  </si>
  <si>
    <t>133201101</t>
  </si>
  <si>
    <t>Hloubení zapažených i nezapažených šachet s případným nutným přemístěním výkopku ve výkopišti v hornině tř. 3 do 100 m3</t>
  </si>
  <si>
    <t>-1282347145</t>
  </si>
  <si>
    <t>"nové uliční vpusti"10*(1*1*1,2)</t>
  </si>
  <si>
    <t>18</t>
  </si>
  <si>
    <t>133201109</t>
  </si>
  <si>
    <t>Hloubení zapažených i nezapažených šachet s případným nutným přemístěním výkopku ve výkopišti v hornině tř. 3 Příplatek k cenám za lepivost horniny tř. 3</t>
  </si>
  <si>
    <t>875319630</t>
  </si>
  <si>
    <t>19</t>
  </si>
  <si>
    <t>151101102</t>
  </si>
  <si>
    <t>Zřízení pažení a rozepření stěn rýh pro podzemní vedení pro všechny šířky rýhy příložné pro jakoukoliv mezerovitost, hloubky do 4 m</t>
  </si>
  <si>
    <t>-897643082</t>
  </si>
  <si>
    <t>"přípojky UV"(32*1*2)*2</t>
  </si>
  <si>
    <t>20</t>
  </si>
  <si>
    <t>151101112</t>
  </si>
  <si>
    <t>Odstranění pažení a rozepření stěn rýh pro podzemní vedení s uložením materiálu na vzdálenost do 3 m od kraje výkopu příložné, hloubky přes 2 do 4 m</t>
  </si>
  <si>
    <t>359971760</t>
  </si>
  <si>
    <t>161101101</t>
  </si>
  <si>
    <t>Svislé přemístění výkopku bez naložení do dopravní nádoby avšak s vyprázdněním dopravní nádoby na hromadu nebo do dopravního prostředku z horniny tř. 1 až 4, při hloubce výkopu přes 1 do 2,5 m</t>
  </si>
  <si>
    <t>808269393</t>
  </si>
  <si>
    <t>"rýhy"64</t>
  </si>
  <si>
    <t>"šachty"12</t>
  </si>
  <si>
    <t>22</t>
  </si>
  <si>
    <t>162701105</t>
  </si>
  <si>
    <t>Vodorovné přemístění výkopku nebo sypaniny po suchu na obvyklém dopravním prostředku, bez naložení výkopku, avšak se složením bez rozhrnutí z horniny tř. 1 až 4 na vzdálenost přes 9 000 do 10 000 m</t>
  </si>
  <si>
    <t>2065411</t>
  </si>
  <si>
    <t>"odkopávky"338,22+525,75</t>
  </si>
  <si>
    <t>"zemina pod zelený pás, materiál ze stavby"-174*0,15</t>
  </si>
  <si>
    <t>23</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</si>
  <si>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</si>
  <si>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</si>
  <si>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-20452576</t>
  </si>
  <si>
    <t>"na skládku do vzdálenosti 14km"913,87*4</t>
  </si>
  <si>
    <t>24</t>
  </si>
  <si>
    <t>167101102</t>
  </si>
  <si>
    <t>Nakládání, skládání a překládání neulehlého výkopku nebo sypaniny nakládání, množství přes 100 m3, z hornin tř. 1 až 4</t>
  </si>
  <si>
    <t>-1474138743</t>
  </si>
  <si>
    <t>25</t>
  </si>
  <si>
    <t>171201201</t>
  </si>
  <si>
    <t>Uložení sypaniny na skládky</t>
  </si>
  <si>
    <t>1024754162</t>
  </si>
  <si>
    <t>26</t>
  </si>
  <si>
    <t>171201211</t>
  </si>
  <si>
    <t>Uložení sypaniny poplatek za uložení sypaniny na skládce ( skládkovné )</t>
  </si>
  <si>
    <t>t</t>
  </si>
  <si>
    <t>-489871771</t>
  </si>
  <si>
    <t>913,87*1,8</t>
  </si>
  <si>
    <t>27</t>
  </si>
  <si>
    <t>174101101</t>
  </si>
  <si>
    <t>Zásyp sypaninou z jakékoliv horniny s uložením výkopku ve vrstvách se zhutněním jam, šachet, rýh nebo kolem objektů v těchto vykopávkách</t>
  </si>
  <si>
    <t>1277045288</t>
  </si>
  <si>
    <t>"zásyp přípojek UV"32*1*1,8</t>
  </si>
  <si>
    <t>"zemina pod zelený pás, materiál ze stavby"174*0,15</t>
  </si>
  <si>
    <t>28</t>
  </si>
  <si>
    <t>175101101</t>
  </si>
  <si>
    <t>Obsypání potrubí sypaninou z vhodných hornin tř. 1 až 4 nebo materiálem připraveným podél výkopu ve vzdálenosti do 3 m od jeho kraje, pro jakoukoliv hloubku výkopu a míru zhutnění bez prohození sypaniny</t>
  </si>
  <si>
    <t>CS ÚRS 2013 02</t>
  </si>
  <si>
    <t>951885985</t>
  </si>
  <si>
    <t>"přípojky UV"32*1*0,2</t>
  </si>
  <si>
    <t>29</t>
  </si>
  <si>
    <t>M</t>
  </si>
  <si>
    <t>583312000</t>
  </si>
  <si>
    <t>štěrkopísek netříděný zásypový materiál</t>
  </si>
  <si>
    <t>2068393366</t>
  </si>
  <si>
    <t>6,4*1,8</t>
  </si>
  <si>
    <t>30</t>
  </si>
  <si>
    <t>175101201</t>
  </si>
  <si>
    <t>Obsypání objektů sypaninou z vhodných hornin 1 až 4 nebo materiálem uloženým ve vzdálenosti do 30 m od vnějšího kraje objektu pro jakoukoliv míru zhutnění bez prohození sypaniny</t>
  </si>
  <si>
    <t>-1138653497</t>
  </si>
  <si>
    <t>10*(1,2-0,22)</t>
  </si>
  <si>
    <t>31</t>
  </si>
  <si>
    <t>583312010</t>
  </si>
  <si>
    <t xml:space="preserve">kamenivo přírodní těžené pro stavební účely  PTK  (drobné, hrubé, štěrkopísky) kamenivo mimo normu štěrkopísek netříděný (stabilizační zemina)</t>
  </si>
  <si>
    <t>-1646605467</t>
  </si>
  <si>
    <t>"přípojky UV"57,6*1,8</t>
  </si>
  <si>
    <t>"vpusti"9,8*1,8</t>
  </si>
  <si>
    <t>32</t>
  </si>
  <si>
    <t>181301101</t>
  </si>
  <si>
    <t>Rozprostření a urovnání ornice v rovině nebo ve svahu sklonu do 1:5 při souvislé ploše do 500 m2, tl. vrstvy do 100 mm</t>
  </si>
  <si>
    <t>726739123</t>
  </si>
  <si>
    <t>"osetí"43+41+37+53</t>
  </si>
  <si>
    <t>33</t>
  </si>
  <si>
    <t>R1</t>
  </si>
  <si>
    <t>Dodání ornice, získání z vhodného zemníku, vč. naložení a složení na stavbě vtl. 0,10m - trávník</t>
  </si>
  <si>
    <t>-39454316</t>
  </si>
  <si>
    <t>"osetí"174*0,1</t>
  </si>
  <si>
    <t>34</t>
  </si>
  <si>
    <t>181411131</t>
  </si>
  <si>
    <t>Založení trávníku na půdě předem připravené plochy do 1000 m2 výsevem včetně utažení parkového v rovině nebo na svahu do 1:5</t>
  </si>
  <si>
    <t>1806243920</t>
  </si>
  <si>
    <t>"dle přílohy C.2 Situace stavby"</t>
  </si>
  <si>
    <t>"osetí"174</t>
  </si>
  <si>
    <t>35</t>
  </si>
  <si>
    <t>005724100</t>
  </si>
  <si>
    <t>osiva pícnin směsi travní balení obvykle 25 kg parková</t>
  </si>
  <si>
    <t>kg</t>
  </si>
  <si>
    <t>-661003739</t>
  </si>
  <si>
    <t>174*0,02*1,2</t>
  </si>
  <si>
    <t>36</t>
  </si>
  <si>
    <t>181951102</t>
  </si>
  <si>
    <t>Úprava pláně vyrovnáním výškových rozdílů v hornině tř. 1 až 4 se zhutněním</t>
  </si>
  <si>
    <t>-842694937</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</si>
  <si>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</si>
  <si>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"vjezdy"157</t>
  </si>
  <si>
    <t>"chodníky"520</t>
  </si>
  <si>
    <t>"parkování"350,5</t>
  </si>
  <si>
    <t>"komunikace"710</t>
  </si>
  <si>
    <t>Vodorovné konstrukce</t>
  </si>
  <si>
    <t>37</t>
  </si>
  <si>
    <t>451573111</t>
  </si>
  <si>
    <t>Lože pod potrubí, stoky a drobné objekty v otevřeném výkopu z písku a štěrkopísku do 63 mm</t>
  </si>
  <si>
    <t>1533437773</t>
  </si>
  <si>
    <t>"pod přípojky UV"32*1*0,05</t>
  </si>
  <si>
    <t>38</t>
  </si>
  <si>
    <t>583373310</t>
  </si>
  <si>
    <t xml:space="preserve">kamenivo přírodní těžené pro stavební účely  PTK  (drobné, hrubé, štěrkopísky) štěrkopísky ČSN 72  1511-2 frakce   0-22</t>
  </si>
  <si>
    <t>1446180029</t>
  </si>
  <si>
    <t>1,6*1,8</t>
  </si>
  <si>
    <t>39</t>
  </si>
  <si>
    <t>452311151</t>
  </si>
  <si>
    <t>Podkladní a zajišťovací konstrukce z betonu prostého v otevřeném výkopu desky pod potrubí, stoky a drobné objekty z betonu tř. C 20/25</t>
  </si>
  <si>
    <t>163109198</t>
  </si>
  <si>
    <t>"uliční vpusti"10*(1*1*0,1)</t>
  </si>
  <si>
    <t>Komunikace</t>
  </si>
  <si>
    <t>40</t>
  </si>
  <si>
    <t>564851111</t>
  </si>
  <si>
    <t>Podklad ze štěrkodrti ŠD s rozprostřením a zhutněním, po zhutnění tl. 150 mm</t>
  </si>
  <si>
    <t>-223402119</t>
  </si>
  <si>
    <t>"dle přílohy C.1.1.2 Situace stavby a C.1.1.4 Vzorový příčný řez"</t>
  </si>
  <si>
    <t>"vjezdy ochranná vrstva"157</t>
  </si>
  <si>
    <t>"vjezdy podkladní vrstva"157</t>
  </si>
  <si>
    <t>"parkování ochranná vrstva"350,5</t>
  </si>
  <si>
    <t>"parkování podkladní vrstva"350,5</t>
  </si>
  <si>
    <t>41</t>
  </si>
  <si>
    <t>564851111R</t>
  </si>
  <si>
    <t>Podklad ze štěrkodrti ŠD s rozprostřením a zhutněním, po zhutnění tl. 150 mm fr. 0-63 "sanace dle skutečnosti"</t>
  </si>
  <si>
    <t>225135048</t>
  </si>
  <si>
    <t>"sanace chodník a vjezdy"677</t>
  </si>
  <si>
    <t>42</t>
  </si>
  <si>
    <t>564861111</t>
  </si>
  <si>
    <t>Podklad ze štěrkodrti ŠD s rozprostřením a zhutněním, po zhutnění tl. 200 mm</t>
  </si>
  <si>
    <t>-1037896903</t>
  </si>
  <si>
    <t>"dle přílohy C.1.2 Situace stavby a C.1.4 Vzorový příčný řez"</t>
  </si>
  <si>
    <t>"chodník"677-(8,5+2,5+17,5+4,5+10+2,5+10,5+2,5+11+2,5+11,5+3+11,5+2,5+12+2,5+11,5+2,5+11,5+2,5+11,5+2,5)</t>
  </si>
  <si>
    <t>"vozovka ochranná vrstva"710</t>
  </si>
  <si>
    <t>"vozovka podkladní vrstva"710</t>
  </si>
  <si>
    <t>43</t>
  </si>
  <si>
    <t>564861111R</t>
  </si>
  <si>
    <t>Podklad ze štěrkodrti ŠD s rozprostřením a zhutněním, po zhutnění tl. 200 mm fr. 0-63 "sanace podloží dle skutečnosti"</t>
  </si>
  <si>
    <t>-1105609035</t>
  </si>
  <si>
    <t>"sanace vozovky"710*2</t>
  </si>
  <si>
    <t>"sanace parkování"350,5*2</t>
  </si>
  <si>
    <t>44</t>
  </si>
  <si>
    <t>565155121</t>
  </si>
  <si>
    <t>Asfaltový beton vrstva podkladní ACP 16 (obalované kamenivo střednězrnné - OKS) s rozprostřením a zhutněním v pruhu šířky přes 3 m, po zhutnění tl. 70 mm</t>
  </si>
  <si>
    <t>-697119359</t>
  </si>
  <si>
    <t xml:space="preserve">Poznámka k souboru cen:_x000d_
1. ČSN EN 13108-1 připouští pro ACP 16 pouze tl. 50 až 80 mm. </t>
  </si>
  <si>
    <t>45</t>
  </si>
  <si>
    <t>573211111</t>
  </si>
  <si>
    <t>Postřik živičný spojovací bez posypu kamenivem z asfaltu silničního, v množství od 0,50 do 0,70 kg/m2</t>
  </si>
  <si>
    <t>-1148464699</t>
  </si>
  <si>
    <t>"asf. vozovka"620</t>
  </si>
  <si>
    <t>46</t>
  </si>
  <si>
    <t>577134121</t>
  </si>
  <si>
    <t>Asfaltový beton vrstva obrusná ACO 11 (ABS) s rozprostřením a se zhutněním z nemodifikovaného asfaltu v pruhu šířky přes 3 m tř. I, po zhutnění tl. 40 mm</t>
  </si>
  <si>
    <t>-2049316601</t>
  </si>
  <si>
    <t>"obrusná vrstva"620</t>
  </si>
  <si>
    <t>47</t>
  </si>
  <si>
    <t>596211113</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</si>
  <si>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</si>
  <si>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-1645725712</t>
  </si>
  <si>
    <t>"chodník"125+110+73+58+142</t>
  </si>
  <si>
    <t>"reliéfní dlažba"2,5+1+1+2+2,5+1,5+3,+2</t>
  </si>
  <si>
    <t>48</t>
  </si>
  <si>
    <t>592450380</t>
  </si>
  <si>
    <t>dlažba zámková profilová základní 20x16,5x6 cm přírodní</t>
  </si>
  <si>
    <t>-1404582991</t>
  </si>
  <si>
    <t>"použije se 60%stávající očištěné dlažby"-180</t>
  </si>
  <si>
    <t>328*1,02</t>
  </si>
  <si>
    <t>49</t>
  </si>
  <si>
    <t>592451200</t>
  </si>
  <si>
    <t>dlažba skladebná betonová slepecká 20x10x6 cm barevná</t>
  </si>
  <si>
    <t>-2399012</t>
  </si>
  <si>
    <t>P</t>
  </si>
  <si>
    <t>Poznámka k položce:
spotřeba: 50 kus/m2</t>
  </si>
  <si>
    <t>15,5*1,02</t>
  </si>
  <si>
    <t>50</t>
  </si>
  <si>
    <t>596212213</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</si>
  <si>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přes 300 m2</t>
  </si>
  <si>
    <t>-1589308641</t>
  </si>
  <si>
    <t>"varovné pásy"2,5+4,5+2,5+2,5+2,5+3+2,5+2,5+2,5+2,5+2,5</t>
  </si>
  <si>
    <t>"vjezdy"127+11,5+11,5+11,5+11,5</t>
  </si>
  <si>
    <t>"podélné stání"350,5-11,5-11,5-11,5-11,5</t>
  </si>
  <si>
    <t>"předláždění"35</t>
  </si>
  <si>
    <t>51</t>
  </si>
  <si>
    <t>592450000</t>
  </si>
  <si>
    <t xml:space="preserve">dlaždice betonové dlažba zámková slepecká  (ČSN EN 1338) dlažba zámková  1 m2=50 kusů 20 x 10 x 8 barevná červená</t>
  </si>
  <si>
    <t>-1431248191</t>
  </si>
  <si>
    <t>30*1,02</t>
  </si>
  <si>
    <t>52</t>
  </si>
  <si>
    <t>592451920</t>
  </si>
  <si>
    <t>dlažba zámková profilová základní 20x16,5x8 cm šedá</t>
  </si>
  <si>
    <t>52173472</t>
  </si>
  <si>
    <t>304,5*1,02</t>
  </si>
  <si>
    <t>53</t>
  </si>
  <si>
    <t>592451890</t>
  </si>
  <si>
    <t>dlažba zámková profilová základní 20x16,5x8 cm barevná- ANTRACIT</t>
  </si>
  <si>
    <t>556946536</t>
  </si>
  <si>
    <t>"vjezdy ANTRACIT"127+11,5+11,5+11,5+11,5</t>
  </si>
  <si>
    <t>173*1,02</t>
  </si>
  <si>
    <t>Trubní vedení</t>
  </si>
  <si>
    <t>54</t>
  </si>
  <si>
    <t>871251111</t>
  </si>
  <si>
    <t>Montáž potrubí z plastických hmot v otevřeném výkopu, z tlakových trubek z tvrdého PVC těsněných gumovým kroužkem vnějšího průměru 110 mm</t>
  </si>
  <si>
    <t>-2072397876</t>
  </si>
  <si>
    <t>"chráničky předpoklad"</t>
  </si>
  <si>
    <t>"internet COMA"50</t>
  </si>
  <si>
    <t>55</t>
  </si>
  <si>
    <t>345751310</t>
  </si>
  <si>
    <t>kabelové nosné systémy žlaby kabelové materiál recyklovaný PVC materiál recyklovaný PVC kabelový žlab (100x100) žlab s víkem</t>
  </si>
  <si>
    <t>-532458977</t>
  </si>
  <si>
    <t>56</t>
  </si>
  <si>
    <t>871353121</t>
  </si>
  <si>
    <t>Montáž potrubí kanalizačních trub z plastů z tvrdého PVC těsněných gumovým kroužkem v otevřeném výkopu ve sklonu do 20 % DN 200</t>
  </si>
  <si>
    <t>-1944220924</t>
  </si>
  <si>
    <t>"přípojky UV"32</t>
  </si>
  <si>
    <t>57</t>
  </si>
  <si>
    <t>286112450</t>
  </si>
  <si>
    <t xml:space="preserve">trubky z polyvinylchloridu kanalizace domovní a uliční (PVC) trubka s hrdlem  SN4 200x4,9x2M  koex</t>
  </si>
  <si>
    <t>kus</t>
  </si>
  <si>
    <t>-1829718630</t>
  </si>
  <si>
    <t>"dle montáže"32/2</t>
  </si>
  <si>
    <t>58</t>
  </si>
  <si>
    <t>877355211</t>
  </si>
  <si>
    <t>Montáž tvarovek na kanalizačním potrubí z trub z plastu z tvrdého PVC nebo z polypropylenu v otevřeném výkopu jednoosých DN 200</t>
  </si>
  <si>
    <t>1699442539</t>
  </si>
  <si>
    <t>"napojení vpustí"2*10</t>
  </si>
  <si>
    <t>59</t>
  </si>
  <si>
    <t>R2</t>
  </si>
  <si>
    <t>Tvarovky PVC SN8 k napojení ul. vpustí</t>
  </si>
  <si>
    <t>-257735699</t>
  </si>
  <si>
    <t>"dle montáže tvarovek"20</t>
  </si>
  <si>
    <t>60</t>
  </si>
  <si>
    <t>895941111R</t>
  </si>
  <si>
    <t xml:space="preserve">Zřízení vpusti kanalizační uliční z betonových dílců typ UV-50 normální </t>
  </si>
  <si>
    <t>1029264059</t>
  </si>
  <si>
    <t>61</t>
  </si>
  <si>
    <t>R3</t>
  </si>
  <si>
    <t>Litinová mříž 500x500 tř. D400 + rám + kalový koš</t>
  </si>
  <si>
    <t>kompl</t>
  </si>
  <si>
    <t>1862940847</t>
  </si>
  <si>
    <t>62</t>
  </si>
  <si>
    <t>R5</t>
  </si>
  <si>
    <t>Kompletní betonové dílce uliční vpusti</t>
  </si>
  <si>
    <t>800893620</t>
  </si>
  <si>
    <t>"vyrovn. prstenec, skruž s otvorem, skruž, dno s výtokem, koš na nečistoty"10</t>
  </si>
  <si>
    <t>63</t>
  </si>
  <si>
    <t>899431111</t>
  </si>
  <si>
    <t>Výšková úprava uličního vstupu nebo vpusti do 200 mm zvýšením krycího hrnce, šoupěte nebo hydrantu bez úpravy armatur</t>
  </si>
  <si>
    <t>815732658</t>
  </si>
  <si>
    <t>"předpoklad"26</t>
  </si>
  <si>
    <t>Ostatní konstrukce a práce-bourání</t>
  </si>
  <si>
    <t>64</t>
  </si>
  <si>
    <t>914111111</t>
  </si>
  <si>
    <t>Montáž svislé dopravní značky základní velikosti do 1 m2 objímkami na sloupky nebo konzoly</t>
  </si>
  <si>
    <t>1827367451</t>
  </si>
  <si>
    <t>"B2"2</t>
  </si>
  <si>
    <t>"IP11a"2</t>
  </si>
  <si>
    <t>"IP11b"2</t>
  </si>
  <si>
    <t>65</t>
  </si>
  <si>
    <t>404452400</t>
  </si>
  <si>
    <t>výrobky a tabule orientační pro návěstí a zabezpečovací zařízení silniční značky dopravní svislé patky hliníkové HP 60</t>
  </si>
  <si>
    <t>662616443</t>
  </si>
  <si>
    <t>66</t>
  </si>
  <si>
    <t>404452250</t>
  </si>
  <si>
    <t>výrobky a tabule orientační pro návěstí a zabezpečovací zařízení silniční značky dopravní svislé sloupky Zn 60 - 350</t>
  </si>
  <si>
    <t>-512074346</t>
  </si>
  <si>
    <t>67</t>
  </si>
  <si>
    <t>404452530</t>
  </si>
  <si>
    <t>výrobky a tabule orientační pro návěstí a zabezpečovací zařízení silniční značky dopravní svislé víčka plastová na sloupek 60</t>
  </si>
  <si>
    <t>-933884663</t>
  </si>
  <si>
    <t>68</t>
  </si>
  <si>
    <t>404452560</t>
  </si>
  <si>
    <t>výrobky a tabule orientační pro návěstí a zabezpečovací zařízení silniční značky dopravní svislé upínací svorky na sloupek US 60</t>
  </si>
  <si>
    <t>-1110706963</t>
  </si>
  <si>
    <t>69</t>
  </si>
  <si>
    <t>404442580</t>
  </si>
  <si>
    <t>značka dopravní svislá reflexní AL- 3M 500 x 700 mm</t>
  </si>
  <si>
    <t>1338161062</t>
  </si>
  <si>
    <t>70</t>
  </si>
  <si>
    <t>404442130</t>
  </si>
  <si>
    <t>značka dopravní svislá reflexní zákazová C AL- 3M 700 mm</t>
  </si>
  <si>
    <t>1350655271</t>
  </si>
  <si>
    <t>71</t>
  </si>
  <si>
    <t>914511112</t>
  </si>
  <si>
    <t>Montáž sloupku dopravních značek délky do 3,5 m do hliníkové patky</t>
  </si>
  <si>
    <t>-1225474383</t>
  </si>
  <si>
    <t>72</t>
  </si>
  <si>
    <t>915111116</t>
  </si>
  <si>
    <t>Vodorovné dopravní značení stříkané barvou dělící čára šířky 125 mm souvislá žlutá retroreflexní</t>
  </si>
  <si>
    <t>-531917110</t>
  </si>
  <si>
    <t xml:space="preserve">Poznámka k souboru cen:_x000d_
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 </t>
  </si>
  <si>
    <t>"V12b 0,125"9*4</t>
  </si>
  <si>
    <t>73</t>
  </si>
  <si>
    <t>915491211</t>
  </si>
  <si>
    <t>Osazení vodicího proužku z betonových prefabrikovaných desek tl. do 120 mm do lože z cementové malty tl. 20 mm, s vyplněním a zatřením spár cementovou maltou s podkladní vrstvou z betonu prostého tř. C 20/25nXF3 tl. 50 až 100 mm šířka proužku 250 mm</t>
  </si>
  <si>
    <t>485113365</t>
  </si>
  <si>
    <t>"V.P."6+82+5+3+95+4+3+87+6+9+95+6</t>
  </si>
  <si>
    <t>74</t>
  </si>
  <si>
    <t>592185640</t>
  </si>
  <si>
    <t>krajníky a dílce pro horizontální značky betonové a železobetonové krajník silniční 50 x 25 x 8</t>
  </si>
  <si>
    <t>108106692</t>
  </si>
  <si>
    <t>401/0,5*1,02</t>
  </si>
  <si>
    <t>75</t>
  </si>
  <si>
    <t>916131213</t>
  </si>
  <si>
    <t>Osazení silničního obrubníku betonového se zřízením lože, s vyplněním a zatřením spár cementovou maltou stojatého s boční opěrou z betonu C 20/25nXF3, do lože z betonu prostého téže značky</t>
  </si>
  <si>
    <t>-873344952</t>
  </si>
  <si>
    <t>"15/25"(7+2+81,5+2+5+2+1+5+94+5+1+1+3+86,5+5+8+2+93,5+2+6,5)-(103+36)</t>
  </si>
  <si>
    <t>"15/15"5+5,75+1,5+3+10,5+5,75+5,75+5,75+4+5+5,75+5,75+5,75+4+8+5,75+5,75+5,75+5</t>
  </si>
  <si>
    <t>"přechodový15/25-15"36</t>
  </si>
  <si>
    <t>76</t>
  </si>
  <si>
    <t>592174690</t>
  </si>
  <si>
    <t>obrubníky betonové a železobetonové obrubník silniční přechodový L + P 100 x 15 x 15-25</t>
  </si>
  <si>
    <t>1313048552</t>
  </si>
  <si>
    <t>"přechodový"36</t>
  </si>
  <si>
    <t>77</t>
  </si>
  <si>
    <t>592174680</t>
  </si>
  <si>
    <t>obrubníky betonové a železobetonové obrubník silniční nájezdový 100 x 15 x 15</t>
  </si>
  <si>
    <t>470526416</t>
  </si>
  <si>
    <t>"vjezdy 15/15"103,5</t>
  </si>
  <si>
    <t>103,5*1,02</t>
  </si>
  <si>
    <t>78</t>
  </si>
  <si>
    <t>592174650</t>
  </si>
  <si>
    <t>obrubníky betonové a železobetonové obrubník silniční 100 x 15 x 25</t>
  </si>
  <si>
    <t>-126953758</t>
  </si>
  <si>
    <t>"obrubník 15/25"273,5</t>
  </si>
  <si>
    <t>273,5*1,02</t>
  </si>
  <si>
    <t>79</t>
  </si>
  <si>
    <t>916231213</t>
  </si>
  <si>
    <t>Osazení chodníkového obrubníku betonového se zřízením lože, s vyplněním a zatřením spár cementovou maltou stojatého s boční opěrou z betonu prostého tř. C 12/15, do lože z betonu prostého téže značky</t>
  </si>
  <si>
    <t>556350823</t>
  </si>
  <si>
    <t>"obruby 5/20"1+26+1+1+4,5+1+1+48+3,5+1+7+1+1+21+1+1+11+1+1+19,5+1+1+10,5+1+1+4+1+1+20,5+1+1+32,5+1+1+23+1+1+10+1+1+31,5+1+1+14+2,5</t>
  </si>
  <si>
    <t>"obruby 8/25"10</t>
  </si>
  <si>
    <t>80</t>
  </si>
  <si>
    <t>592172110R</t>
  </si>
  <si>
    <t xml:space="preserve">obrubníky betonové a železobetonové obrubníky zahradní šedá   100 x 5 x 20</t>
  </si>
  <si>
    <t>-1687265483</t>
  </si>
  <si>
    <t>317*1,02</t>
  </si>
  <si>
    <t>81</t>
  </si>
  <si>
    <t>592173140</t>
  </si>
  <si>
    <t>obrubník betonový zahradní přírodní šedá 50x8x25 cm</t>
  </si>
  <si>
    <t>-814905124</t>
  </si>
  <si>
    <t>10/0,5*1,02</t>
  </si>
  <si>
    <t>82</t>
  </si>
  <si>
    <t>916991121</t>
  </si>
  <si>
    <t>Lože pod obrubníky, krajníky nebo obruby z dlažebních kostek z betonu prostého tř. C 20/25nXF3</t>
  </si>
  <si>
    <t>-586413009</t>
  </si>
  <si>
    <t>"silniční obr."413,5*0,35*0,05</t>
  </si>
  <si>
    <t>"vod. proužek"401*0,25*0,05</t>
  </si>
  <si>
    <t>"záhonové obr. 5"317*0,25*0,05</t>
  </si>
  <si>
    <t>"zábonové obr. 8"10*0,28*0,05</t>
  </si>
  <si>
    <t>83</t>
  </si>
  <si>
    <t>919112213</t>
  </si>
  <si>
    <t>Řezání dilatačních spár v živičném krytu vytvoření komůrky pro těsnící zálivku šířky 10 mm, hloubky 25 mm</t>
  </si>
  <si>
    <t>-1476153135</t>
  </si>
  <si>
    <t>"řezání spáry"13+5+14</t>
  </si>
  <si>
    <t>84</t>
  </si>
  <si>
    <t>919121112</t>
  </si>
  <si>
    <t>Utěsnění dilatačních spár zálivkou za studena v cementobetonovém nebo živičném krytu včetně adhezního nátěru s těsnicím profilem pod zálivkou, pro komůrky šířky 10 mm, hloubky 25 mm</t>
  </si>
  <si>
    <t>-405760049</t>
  </si>
  <si>
    <t>85</t>
  </si>
  <si>
    <t>938908411</t>
  </si>
  <si>
    <t>Očištění povrchu krytu nebo podkladu živičného, betonového nebo dlážděného vodou</t>
  </si>
  <si>
    <t>-908814818</t>
  </si>
  <si>
    <t>86</t>
  </si>
  <si>
    <t>966006132</t>
  </si>
  <si>
    <t>Odstranění dopravních nebo orientačních značek se sloupkem s uložením hmot na vzdálenost do 20 m nebo s naložením na dopravní prostředek, se zásypem jam a jeho zhutněním s betonovou patkou</t>
  </si>
  <si>
    <t>-2118189867</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</si>
  <si>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</si>
  <si>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87</t>
  </si>
  <si>
    <t>979054451</t>
  </si>
  <si>
    <t>Očištění vybouraných prvků komunikací od spojovacího materiálu s odklizením a uložením očištěných hmot a spojovacího materiálu na skládku na vzdálenost do 10 m zámkových dlaždic s vyplněním spár kamenivem</t>
  </si>
  <si>
    <t>384688572</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</si>
  <si>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</si>
  <si>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"očištění 60% rozebrané dlažby"300*0,6</t>
  </si>
  <si>
    <t>88</t>
  </si>
  <si>
    <t>R6</t>
  </si>
  <si>
    <t>Nopová folie š. 1,0m - montáž, kompletní práce vč. materiálu a ořezu</t>
  </si>
  <si>
    <t>1026695767</t>
  </si>
  <si>
    <t>"nopová folie"87+98+93+98</t>
  </si>
  <si>
    <t>99</t>
  </si>
  <si>
    <t>Přesuny hmot a sutí</t>
  </si>
  <si>
    <t>89</t>
  </si>
  <si>
    <t>997221551</t>
  </si>
  <si>
    <t>Vodorovná doprava suti bez naložení, ale se složením a s hrubým urovnáním ze sypkých materiálů, na vzdálenost do 1 km</t>
  </si>
  <si>
    <t>1061354359</t>
  </si>
  <si>
    <t>"kamenivo"150,51+89,76+12,2</t>
  </si>
  <si>
    <t>"živice"13,2</t>
  </si>
  <si>
    <t>90</t>
  </si>
  <si>
    <t>997221559</t>
  </si>
  <si>
    <t>Vodorovná doprava suti bez naložení, ale se složením a s hrubým urovnáním Příplatek k ceně za každý další i započatý 1 km přes 1 km</t>
  </si>
  <si>
    <t>1183422692</t>
  </si>
  <si>
    <t>"skládka do 14km"13*265,67</t>
  </si>
  <si>
    <t>91</t>
  </si>
  <si>
    <t>997221561</t>
  </si>
  <si>
    <t>Vodorovná doprava suti bez naložení, ale se složením a s hrubým urovnáním z kusových materiálů, na vzdálenost do 1 km</t>
  </si>
  <si>
    <t>-1213783084</t>
  </si>
  <si>
    <t>"dlažbga 60% se použije"78*0,4</t>
  </si>
  <si>
    <t>"beton"94,05+615,51+80,36+7,52+0,164</t>
  </si>
  <si>
    <t>92</t>
  </si>
  <si>
    <t>997221569</t>
  </si>
  <si>
    <t>1572011678</t>
  </si>
  <si>
    <t>"skládka do 14km"13*828,804</t>
  </si>
  <si>
    <t>93</t>
  </si>
  <si>
    <t>997221611</t>
  </si>
  <si>
    <t>Nakládání na dopravní prostředky pro vodorovnou dopravu suti</t>
  </si>
  <si>
    <t>-96240782</t>
  </si>
  <si>
    <t>"suť"265,670</t>
  </si>
  <si>
    <t>"kusová suť"828,804</t>
  </si>
  <si>
    <t>94</t>
  </si>
  <si>
    <t>997221815</t>
  </si>
  <si>
    <t>Poplatek za uložení stavebního odpadu na skládce (skládkovné) betonového</t>
  </si>
  <si>
    <t>1074066963</t>
  </si>
  <si>
    <t>"beton"828,804</t>
  </si>
  <si>
    <t>95</t>
  </si>
  <si>
    <t>997221855</t>
  </si>
  <si>
    <t>Poplatek za uložení stavebního odpadu na skládce (skládkovné) z kameniva</t>
  </si>
  <si>
    <t>1863644358</t>
  </si>
  <si>
    <t>96</t>
  </si>
  <si>
    <t>998225111</t>
  </si>
  <si>
    <t>Přesun hmot pro komunikace s krytem z kameniva, monolitickým betonovým nebo živičným dopravní vzdálenost do 200 m jakékoliv délky objektu</t>
  </si>
  <si>
    <t>-107545052</t>
  </si>
  <si>
    <t>997</t>
  </si>
  <si>
    <t>Přesun sutě</t>
  </si>
  <si>
    <t>97</t>
  </si>
  <si>
    <t>997221845</t>
  </si>
  <si>
    <t>Poplatek za uložení stavebního odpadu na skládce (skládkovné) asfaltového bez obsahu dehtu</t>
  </si>
  <si>
    <t>785851536</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</si>
  <si>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</si>
  <si>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VRN</t>
  </si>
  <si>
    <t>Vedlejší rozpočtové náklady</t>
  </si>
  <si>
    <t>98</t>
  </si>
  <si>
    <t>0001</t>
  </si>
  <si>
    <t>Vytyčení inženýrských sítí</t>
  </si>
  <si>
    <t>sada</t>
  </si>
  <si>
    <t>1412844373</t>
  </si>
  <si>
    <t>0002</t>
  </si>
  <si>
    <t>Zařízení staveniště, provoz a odstranění</t>
  </si>
  <si>
    <t>1211307147</t>
  </si>
  <si>
    <t>100</t>
  </si>
  <si>
    <t>0003</t>
  </si>
  <si>
    <t>Pomocné práce- zajištění nebo zřízení, regulaci a ochranu dopravy vč. DIOa přechodného dopravního značení - úhrnná částka musí obsahovat veškeré náklady na dočasné úpravy a regulaci (vč. pěších) na staveništi a nezbytné značení a opatření vyplívající z požadeavků BOZP na staveništi, uvažováno jednotyčové zábradlí vysoké min. 1,10m s označením zákazu vstupu, lávky pro pěší, provizorní dopravní značení v rozsahu dle stanovení přechodného dopravního značení</t>
  </si>
  <si>
    <t>-293564</t>
  </si>
  <si>
    <t>101</t>
  </si>
  <si>
    <t>0004</t>
  </si>
  <si>
    <t>Geodetické zaměření skutečného provedení stavby - výškopis, polohopis (6x tištěná dokumentace, 6xCD)</t>
  </si>
  <si>
    <t>-1026778616</t>
  </si>
  <si>
    <t>102</t>
  </si>
  <si>
    <t>0005</t>
  </si>
  <si>
    <t>Kopané sondy pro ověření průběhu inženýrských sítí - ruční práce vč. zasypání sondy</t>
  </si>
  <si>
    <t>-176417849</t>
  </si>
  <si>
    <t>103</t>
  </si>
  <si>
    <t>0006</t>
  </si>
  <si>
    <t xml:space="preserve">Zkoušení a kontrola prací zkušebnou zhotovitele:_x000d_
"statická zkouška únosnoti pláně 2ks"_x000d_
"statická zkouška na ochranné vrstvě 2ks"_x000d_
"zkouška shody na asf. vrstvě - mezerovitost (na vzorku z vývrtu) 2ks"_x000d_
"míra zhutnění (názornost vývrtu) 2ks"_x000d_
"spojení vrstev 2ks"_x000d_
"tloušťka vrstvy 2ks"_x000d_
"rozbor zeminy v aktivní zóně"1 </t>
  </si>
  <si>
    <t>19039328</t>
  </si>
  <si>
    <t>104</t>
  </si>
  <si>
    <t>0007</t>
  </si>
  <si>
    <t>Realizační dokumentace stavby</t>
  </si>
  <si>
    <t>483471225</t>
  </si>
  <si>
    <t>VRN1</t>
  </si>
  <si>
    <t>Průzkumné, geodetické a projektové práce</t>
  </si>
  <si>
    <t>105</t>
  </si>
  <si>
    <t>011324000</t>
  </si>
  <si>
    <t>Průzkumné, geodetické a projektové práce průzkumné práce archeologická činnost archeologický průzkum</t>
  </si>
  <si>
    <t>soubor</t>
  </si>
  <si>
    <t>1024</t>
  </si>
  <si>
    <t>1377726763</t>
  </si>
  <si>
    <t>048/2017_102 - SO 102 KOMUNIKACE A CHODNÍKY - UL. NA SPOJCE</t>
  </si>
  <si>
    <t>-1176994907</t>
  </si>
  <si>
    <t>"dle přílohy C.1.2.2 Situace stavby"</t>
  </si>
  <si>
    <t>"stávající zeleň"42+30+9</t>
  </si>
  <si>
    <t>-901573019</t>
  </si>
  <si>
    <t>"zámková dlažba tvaru I"68</t>
  </si>
  <si>
    <t>-898567910</t>
  </si>
  <si>
    <t>"podklad chodníky tl.0,24m"2+34+20+2+2+43+20+3</t>
  </si>
  <si>
    <t>-1719521043</t>
  </si>
  <si>
    <t>"konstrukce v místě vjezdů tl. 0,36m"3+7+3+6</t>
  </si>
  <si>
    <t>-259670081</t>
  </si>
  <si>
    <t>"bet. panely"62</t>
  </si>
  <si>
    <t>1219175554</t>
  </si>
  <si>
    <t>"bet. panely komunikace tl. 200mm"215</t>
  </si>
  <si>
    <t>-144161336</t>
  </si>
  <si>
    <t>"bet. silniční obrubníky"24+4+13+2+20+22</t>
  </si>
  <si>
    <t>-367568008</t>
  </si>
  <si>
    <t>"záhonové obrubníky"1+20+22+1+1</t>
  </si>
  <si>
    <t>1516038701</t>
  </si>
  <si>
    <t>"předpoklad"50</t>
  </si>
  <si>
    <t>-636452705</t>
  </si>
  <si>
    <t>"předpoklad"50*0,4*0,5</t>
  </si>
  <si>
    <t>-762346666</t>
  </si>
  <si>
    <t>"výkop pro podélné stání"(67+12)*0,27</t>
  </si>
  <si>
    <t>"odstranění mkonstrukce vozovky"(222+23)*0,36</t>
  </si>
  <si>
    <t>"sanace vozovky"(222+23)*0,4</t>
  </si>
  <si>
    <t>"sanace chodníky"(126+19)*0,15</t>
  </si>
  <si>
    <t>"sanace podélné stání"(67+12)*0,4</t>
  </si>
  <si>
    <t>-614794487</t>
  </si>
  <si>
    <t>2116186809</t>
  </si>
  <si>
    <t>"přípojky UV"8*1*2</t>
  </si>
  <si>
    <t>-359184134</t>
  </si>
  <si>
    <t>-1147317370</t>
  </si>
  <si>
    <t>"nové uliční vpusti"3*(1*1*1,2)</t>
  </si>
  <si>
    <t>1386470449</t>
  </si>
  <si>
    <t>352776541</t>
  </si>
  <si>
    <t>"přípojky UV"(8*1*2)*2</t>
  </si>
  <si>
    <t>-978965771</t>
  </si>
  <si>
    <t>-935333545</t>
  </si>
  <si>
    <t>"rýhy"16</t>
  </si>
  <si>
    <t>"šachty"3,6</t>
  </si>
  <si>
    <t>1496511078</t>
  </si>
  <si>
    <t>"odkopávky"260,88</t>
  </si>
  <si>
    <t>300102908</t>
  </si>
  <si>
    <t>"na skládku do vzdálenosti 14km"280,48*4</t>
  </si>
  <si>
    <t>846558243</t>
  </si>
  <si>
    <t>1863259553</t>
  </si>
  <si>
    <t>-198551165</t>
  </si>
  <si>
    <t>280,48*1,8</t>
  </si>
  <si>
    <t>-931332768</t>
  </si>
  <si>
    <t>"zásyp přípojek UV"8*1*1,8</t>
  </si>
  <si>
    <t>-2073462496</t>
  </si>
  <si>
    <t>"přípojky UV"8*1*0,2</t>
  </si>
  <si>
    <t>-322081318</t>
  </si>
  <si>
    <t>104814673</t>
  </si>
  <si>
    <t>3*(1,2-0,22)</t>
  </si>
  <si>
    <t>1883548033</t>
  </si>
  <si>
    <t>"přípojky UV"14,4*1,8</t>
  </si>
  <si>
    <t>"vpusti"2,94*1,8</t>
  </si>
  <si>
    <t>-792794710</t>
  </si>
  <si>
    <t>"osetí"1,5*1,5</t>
  </si>
  <si>
    <t>1784644252</t>
  </si>
  <si>
    <t>"osetí"2,25*0,1</t>
  </si>
  <si>
    <t>-1482542444</t>
  </si>
  <si>
    <t>"osetí"2,25</t>
  </si>
  <si>
    <t>-1839021809</t>
  </si>
  <si>
    <t>2,25*0,02*1,2</t>
  </si>
  <si>
    <t>-1007974681</t>
  </si>
  <si>
    <t>"vjezdy"19</t>
  </si>
  <si>
    <t>"chodníky"126</t>
  </si>
  <si>
    <t>"parkování"79</t>
  </si>
  <si>
    <t>"komunikace"222+23</t>
  </si>
  <si>
    <t>-1336738734</t>
  </si>
  <si>
    <t>"pod přípojky UV"8*1*0,05</t>
  </si>
  <si>
    <t>2034873540</t>
  </si>
  <si>
    <t>0,4*1,8</t>
  </si>
  <si>
    <t>2116798389</t>
  </si>
  <si>
    <t>"uliční vpusti"3*(1*1*0,1)</t>
  </si>
  <si>
    <t>-1394722205</t>
  </si>
  <si>
    <t>"dle přílohy C.1.2.2 Situace stavby a C.1.2.4 Vzorový příčný řez"</t>
  </si>
  <si>
    <t>"vjezdy ochranná vrstva"19</t>
  </si>
  <si>
    <t>"vjezdy podkladní vrstva"19</t>
  </si>
  <si>
    <t>"parkování ochranná vrstva"79</t>
  </si>
  <si>
    <t>"parkování podkladní vrstva"79</t>
  </si>
  <si>
    <t>1243892443</t>
  </si>
  <si>
    <t>"sanace chodník a vjezdy"126+19</t>
  </si>
  <si>
    <t>989658535</t>
  </si>
  <si>
    <t>"chodník"126</t>
  </si>
  <si>
    <t>"vozovka ochranná vrstva"222+23</t>
  </si>
  <si>
    <t>"vozovka podkladní vrstva"222+23</t>
  </si>
  <si>
    <t>2121459443</t>
  </si>
  <si>
    <t>"sanace vozovky"(222+23)*2</t>
  </si>
  <si>
    <t>"sanace parkování"(67+12)*2</t>
  </si>
  <si>
    <t>-105587397</t>
  </si>
  <si>
    <t>-768922720</t>
  </si>
  <si>
    <t>52906949</t>
  </si>
  <si>
    <t>"obrusná vrstva"222</t>
  </si>
  <si>
    <t>-1814752017</t>
  </si>
  <si>
    <t>"chodník"117</t>
  </si>
  <si>
    <t>"reliéfní dlažba"9</t>
  </si>
  <si>
    <t>106</t>
  </si>
  <si>
    <t>1664145468</t>
  </si>
  <si>
    <t>"použije se 60%stávající očištěné dlažby"-40,8</t>
  </si>
  <si>
    <t>76,2*1,02</t>
  </si>
  <si>
    <t>318208978</t>
  </si>
  <si>
    <t>9*1,02</t>
  </si>
  <si>
    <t>-877339981</t>
  </si>
  <si>
    <t>"varovné pásy"3+3</t>
  </si>
  <si>
    <t>"vjezdy"12+19</t>
  </si>
  <si>
    <t>"podélné stání"67</t>
  </si>
  <si>
    <t>727456334</t>
  </si>
  <si>
    <t>6*1,02</t>
  </si>
  <si>
    <t>741604163</t>
  </si>
  <si>
    <t>67*1,02</t>
  </si>
  <si>
    <t>1994843595</t>
  </si>
  <si>
    <t>"vjezdy ANTRACIT"12+19</t>
  </si>
  <si>
    <t>31*1,02</t>
  </si>
  <si>
    <t>-1598454012</t>
  </si>
  <si>
    <t>"předpoklad"100</t>
  </si>
  <si>
    <t>1040880031</t>
  </si>
  <si>
    <t xml:space="preserve">Montáž potrubí kanalizačních trub z plastů z tvrdého PVC těsněných gumovým kroužkem v otevřeném výkopu ve sklonu do 20 % DN 200 </t>
  </si>
  <si>
    <t>1282328332</t>
  </si>
  <si>
    <t>"přípojky UV"8</t>
  </si>
  <si>
    <t>378990189</t>
  </si>
  <si>
    <t>"dle montáže"8/2</t>
  </si>
  <si>
    <t>1381803742</t>
  </si>
  <si>
    <t>"napojení vpustí"2*3</t>
  </si>
  <si>
    <t>-1403444143</t>
  </si>
  <si>
    <t>"dle montáže tvarovek"6</t>
  </si>
  <si>
    <t>1258235851</t>
  </si>
  <si>
    <t>-1915392418</t>
  </si>
  <si>
    <t>614803958</t>
  </si>
  <si>
    <t>-574342988</t>
  </si>
  <si>
    <t>"předpoklad"10</t>
  </si>
  <si>
    <t>-904795685</t>
  </si>
  <si>
    <t>"IP11a"1</t>
  </si>
  <si>
    <t>1342637725</t>
  </si>
  <si>
    <t>-894191809</t>
  </si>
  <si>
    <t>930939120</t>
  </si>
  <si>
    <t>-1930102190</t>
  </si>
  <si>
    <t>-1196747229</t>
  </si>
  <si>
    <t>-507485285</t>
  </si>
  <si>
    <t>1118539095</t>
  </si>
  <si>
    <t>"V12b 0,125"1*2</t>
  </si>
  <si>
    <t>1672748964</t>
  </si>
  <si>
    <t>"V.P."4+41+4+5+41+7</t>
  </si>
  <si>
    <t>142140766</t>
  </si>
  <si>
    <t>102/0,5*1,02</t>
  </si>
  <si>
    <t>188800335</t>
  </si>
  <si>
    <t>"15/25"(4+41+4+5+2+24+2+2+2+16+2+7)-(31,5+8)</t>
  </si>
  <si>
    <t>"15/15"4+5,75+4+5+5,75+7</t>
  </si>
  <si>
    <t>"přechodový15/25-15"8</t>
  </si>
  <si>
    <t>246259626</t>
  </si>
  <si>
    <t>"přechodový"8</t>
  </si>
  <si>
    <t>-180660737</t>
  </si>
  <si>
    <t>"vjezdy 15/15"31,5</t>
  </si>
  <si>
    <t>31,5*1,02</t>
  </si>
  <si>
    <t>-647991267</t>
  </si>
  <si>
    <t>"obrubník 15/25"71,5</t>
  </si>
  <si>
    <t>71,5*1,02</t>
  </si>
  <si>
    <t>335543971</t>
  </si>
  <si>
    <t>"obruby 5/20"2</t>
  </si>
  <si>
    <t>-102513075</t>
  </si>
  <si>
    <t>741478357</t>
  </si>
  <si>
    <t>"silniční obr."111*0,35*0,05</t>
  </si>
  <si>
    <t>"vod. proužek"102*0,25*0,05</t>
  </si>
  <si>
    <t>"záhonové obr. 5"2*0,25*0,05</t>
  </si>
  <si>
    <t>868736558</t>
  </si>
  <si>
    <t>"řezání spáry"9,5+8,5</t>
  </si>
  <si>
    <t>-124305732</t>
  </si>
  <si>
    <t>-1408865859</t>
  </si>
  <si>
    <t>-1957527639</t>
  </si>
  <si>
    <t>"očištění 60% rozebrané dlažby"68*0,6</t>
  </si>
  <si>
    <t>-1456315196</t>
  </si>
  <si>
    <t>"nopová folie"42+42</t>
  </si>
  <si>
    <t>-1151575372</t>
  </si>
  <si>
    <t>"kamenivo"36,54+8,36+4,44</t>
  </si>
  <si>
    <t>-493626372</t>
  </si>
  <si>
    <t>"skládka do 14km"13*49,34</t>
  </si>
  <si>
    <t>-1455227209</t>
  </si>
  <si>
    <t>"dlažba 60% se použije"17,08*0,4</t>
  </si>
  <si>
    <t>"beton"20,46+135,45+17,425+1,8</t>
  </si>
  <si>
    <t>87035449</t>
  </si>
  <si>
    <t>"skládka do 14km"13*181,967</t>
  </si>
  <si>
    <t>224405526</t>
  </si>
  <si>
    <t>"suť"49,34</t>
  </si>
  <si>
    <t>"kusová suť"181,967</t>
  </si>
  <si>
    <t>-379893539</t>
  </si>
  <si>
    <t>"beton"181,967</t>
  </si>
  <si>
    <t>-1940117481</t>
  </si>
  <si>
    <t>"kamenivo"49,34</t>
  </si>
  <si>
    <t>-524552646</t>
  </si>
  <si>
    <t>1036088751</t>
  </si>
  <si>
    <t>-1605669325</t>
  </si>
  <si>
    <t>292935500</t>
  </si>
  <si>
    <t>1854707438</t>
  </si>
  <si>
    <t>-364116710</t>
  </si>
  <si>
    <t>672300373</t>
  </si>
  <si>
    <t>-909843944</t>
  </si>
  <si>
    <t>-1819830514</t>
  </si>
  <si>
    <t>048/2017_103 - SO 103 KOMUNIKACE A CHODNÍKY - UL. TŮMOVA</t>
  </si>
  <si>
    <t>-1958334318</t>
  </si>
  <si>
    <t>"dle přílohy C.1.3.2 Situace stavby"</t>
  </si>
  <si>
    <t>"stávající zeleň"51+16+17+54+55+23+65</t>
  </si>
  <si>
    <t>1797140542</t>
  </si>
  <si>
    <t>"zámková dlažba tvaru I"62+77+157+23</t>
  </si>
  <si>
    <t>843883958</t>
  </si>
  <si>
    <t>"asf. kryt vozovka"15+10+10</t>
  </si>
  <si>
    <t>1575284361</t>
  </si>
  <si>
    <t>"podklad chodníky tl.0,24m"2+96+21+2+2+141+2+3+147+3+3+157+2</t>
  </si>
  <si>
    <t>357007880</t>
  </si>
  <si>
    <t>"konstrukce v místě vjezdů tl. 0,36m"10+3+10+3+11+3+11+3+12+3+10+2+3+9+2+3</t>
  </si>
  <si>
    <t>1301152900</t>
  </si>
  <si>
    <t>"bet. panely"123+158</t>
  </si>
  <si>
    <t>-561156282</t>
  </si>
  <si>
    <t>"bet. panely komunikace tl. 200mm"1050</t>
  </si>
  <si>
    <t>1122819091</t>
  </si>
  <si>
    <t>"bet. silniční obrubníky"2+2+1,5+89+2,5+2+1+2+2+96+1+1+2+1,5+1,5+90+3+3+3+3+95+2+3</t>
  </si>
  <si>
    <t>118537623</t>
  </si>
  <si>
    <t>"záhonové obrubníky"55+17+19+59+45+19+27+95+2</t>
  </si>
  <si>
    <t>2085406410</t>
  </si>
  <si>
    <t>321564021</t>
  </si>
  <si>
    <t>79219643</t>
  </si>
  <si>
    <t>"výkop pro podélné stání"(155+12+12+183)*0,27</t>
  </si>
  <si>
    <t>"odstranění mkonstrukce vozovky"(620+105)*0,36</t>
  </si>
  <si>
    <t>"sanace vozovky"(620+105)*0,4</t>
  </si>
  <si>
    <t>"sanace chodníky"(581+98)*0,15</t>
  </si>
  <si>
    <t>"sanace podélné stání"362*0,4</t>
  </si>
  <si>
    <t>960100117</t>
  </si>
  <si>
    <t>Bourání konstrukcí v hloubených vykopávkách - ručně z betonu prostého neprokládaného "bourání stávajících UV"</t>
  </si>
  <si>
    <t>-2042220671</t>
  </si>
  <si>
    <t>"vybourání UV"12*0,59</t>
  </si>
  <si>
    <t>1216403799</t>
  </si>
  <si>
    <t>"přípojky UV"38*1*2</t>
  </si>
  <si>
    <t>-1104215648</t>
  </si>
  <si>
    <t>1627724534</t>
  </si>
  <si>
    <t>"nové uliční vpusti"12*(1*1*1,2)</t>
  </si>
  <si>
    <t>-63166329</t>
  </si>
  <si>
    <t>170895896</t>
  </si>
  <si>
    <t>"přípojky UV"(38*1*2)*2</t>
  </si>
  <si>
    <t>-1247977264</t>
  </si>
  <si>
    <t>-1657946795</t>
  </si>
  <si>
    <t>"rýhy"76</t>
  </si>
  <si>
    <t>"šachty"14,4</t>
  </si>
  <si>
    <t>-1235910416</t>
  </si>
  <si>
    <t>"odkopávky"358,74+536,65</t>
  </si>
  <si>
    <t>"zemina pod zelený pás, materiál ze stavby"-30</t>
  </si>
  <si>
    <t>-553912066</t>
  </si>
  <si>
    <t>"na skládku do vzdálenosti 14km"955,79*4</t>
  </si>
  <si>
    <t>-322773077</t>
  </si>
  <si>
    <t>-1771585045</t>
  </si>
  <si>
    <t>1465827831</t>
  </si>
  <si>
    <t>955,76*1,8</t>
  </si>
  <si>
    <t>-2054964677</t>
  </si>
  <si>
    <t>"zásyp přípojek UV"38*1*1,8</t>
  </si>
  <si>
    <t>"zemina pod zelený pás, materiál ze stavby"200*0,15</t>
  </si>
  <si>
    <t>1135849763</t>
  </si>
  <si>
    <t>"přípojky UV"38*1*0,2</t>
  </si>
  <si>
    <t>-667906000</t>
  </si>
  <si>
    <t>7,6*1,8</t>
  </si>
  <si>
    <t>925514241</t>
  </si>
  <si>
    <t>12*(1,2-0,22)</t>
  </si>
  <si>
    <t>-96179373</t>
  </si>
  <si>
    <t>"přípojky UV"68,4*1,8</t>
  </si>
  <si>
    <t>"vpusti"11,76*1,8</t>
  </si>
  <si>
    <t>29119335</t>
  </si>
  <si>
    <t>"osetí"200</t>
  </si>
  <si>
    <t>-1574966909</t>
  </si>
  <si>
    <t>"osetí"200*0,1</t>
  </si>
  <si>
    <t>879287006</t>
  </si>
  <si>
    <t>1821961473</t>
  </si>
  <si>
    <t>200*0,02*1,2</t>
  </si>
  <si>
    <t>1775377582</t>
  </si>
  <si>
    <t>"vjezdy"98</t>
  </si>
  <si>
    <t>"chodníky"581</t>
  </si>
  <si>
    <t>"parkování"362</t>
  </si>
  <si>
    <t>"komunikace"725</t>
  </si>
  <si>
    <t>1631204608</t>
  </si>
  <si>
    <t>"pod přípojky UV"38*1*0,05</t>
  </si>
  <si>
    <t>-1164106146</t>
  </si>
  <si>
    <t>1,9*1,8</t>
  </si>
  <si>
    <t>-1543782976</t>
  </si>
  <si>
    <t>"uliční vpusti"12*(1*1*0,1)</t>
  </si>
  <si>
    <t>357000637</t>
  </si>
  <si>
    <t>"dle přílohy C.1.3.2 Situace stavby a C.1.3.4 Vzorový příčný řez"</t>
  </si>
  <si>
    <t>"vjezdy ochranná vrstva"98</t>
  </si>
  <si>
    <t>"vjezdy podkladní vrstva"98</t>
  </si>
  <si>
    <t>"parkování ochranná vrstva"362</t>
  </si>
  <si>
    <t>"parkování podkladní vrstva"362</t>
  </si>
  <si>
    <t>953869931</t>
  </si>
  <si>
    <t>"sanace chodník a vjezdy"581+98</t>
  </si>
  <si>
    <t>-212432101</t>
  </si>
  <si>
    <t>"chodník"581</t>
  </si>
  <si>
    <t>"vozovka ochranná vrstva"620+105</t>
  </si>
  <si>
    <t>"vozovka podkladní vrstva"620+105</t>
  </si>
  <si>
    <t>1932433857</t>
  </si>
  <si>
    <t>"sanace vozovky"(620+105)*2</t>
  </si>
  <si>
    <t>"sanace parkování"362*2</t>
  </si>
  <si>
    <t>366590830</t>
  </si>
  <si>
    <t>21347861</t>
  </si>
  <si>
    <t>1972343139</t>
  </si>
  <si>
    <t>"obrusná vrstva"620+6+6+3</t>
  </si>
  <si>
    <t>-2024914781</t>
  </si>
  <si>
    <t>"chodník"562</t>
  </si>
  <si>
    <t>"reliéfní dlažba"19</t>
  </si>
  <si>
    <t>402015050</t>
  </si>
  <si>
    <t>"použije se 60%stávající očištěné dlažby"-191,4</t>
  </si>
  <si>
    <t>370,6*1,02</t>
  </si>
  <si>
    <t>-1933543758</t>
  </si>
  <si>
    <t>19*1,02</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</si>
  <si>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přes 300 m2_x000d_
"dle PD přílohy č. C.1.-C.5."</t>
  </si>
  <si>
    <t>1100990676</t>
  </si>
  <si>
    <t>"varovné pásy"21</t>
  </si>
  <si>
    <t>"vjezdy"77+12+12</t>
  </si>
  <si>
    <t>"podélné stání"155+183</t>
  </si>
  <si>
    <t>657379442</t>
  </si>
  <si>
    <t>21*1,02</t>
  </si>
  <si>
    <t>-2139025684</t>
  </si>
  <si>
    <t>338*1,02</t>
  </si>
  <si>
    <t>-2101662998</t>
  </si>
  <si>
    <t>"vjezdy ANTRACIT"77+12+12</t>
  </si>
  <si>
    <t>101*1,02</t>
  </si>
  <si>
    <t>2006615373</t>
  </si>
  <si>
    <t>"chráničky předpoklad"50</t>
  </si>
  <si>
    <t>-219899860</t>
  </si>
  <si>
    <t>-1618255799</t>
  </si>
  <si>
    <t>"přípojky UV"38</t>
  </si>
  <si>
    <t>1999683393</t>
  </si>
  <si>
    <t>"dle montáže"38/2</t>
  </si>
  <si>
    <t>-1316747812</t>
  </si>
  <si>
    <t>"napojení vpustí"2*12</t>
  </si>
  <si>
    <t>-33595928</t>
  </si>
  <si>
    <t>"dle montáže tvarovek"24</t>
  </si>
  <si>
    <t>-874931706</t>
  </si>
  <si>
    <t>1115830238</t>
  </si>
  <si>
    <t>-448200073</t>
  </si>
  <si>
    <t>1484129755</t>
  </si>
  <si>
    <t>-1162606150</t>
  </si>
  <si>
    <t>337437824</t>
  </si>
  <si>
    <t>94571249</t>
  </si>
  <si>
    <t>-671487741</t>
  </si>
  <si>
    <t>-1550217943</t>
  </si>
  <si>
    <t>1745856411</t>
  </si>
  <si>
    <t>-582021580</t>
  </si>
  <si>
    <t>1406887963</t>
  </si>
  <si>
    <t>-1494945166</t>
  </si>
  <si>
    <t>"V12b 0,125"9*2</t>
  </si>
  <si>
    <t>-1769032978</t>
  </si>
  <si>
    <t>"V.P."4+89+6+5,5+96+4+4+90+7+2,5+2+7+92+6</t>
  </si>
  <si>
    <t>1423611798</t>
  </si>
  <si>
    <t>415/0,5*1,02</t>
  </si>
  <si>
    <t>-54808410</t>
  </si>
  <si>
    <t>"15/25"(5+90+5+5+96+5+1+1+5+3+89+2+7+3+2+7+2+92+2+7+1)-(76,75+26)</t>
  </si>
  <si>
    <t>"15/15"4,5+5,75+5,75+5,75+4+6+5,75+5,75+4,5+4,5+5,75+5,75+4+4,5+4,5</t>
  </si>
  <si>
    <t>"přechodový15/25-15"26</t>
  </si>
  <si>
    <t>-1685109159</t>
  </si>
  <si>
    <t>"přechodový"26</t>
  </si>
  <si>
    <t>-1922131941</t>
  </si>
  <si>
    <t>"vjezdy 15/15"76,75</t>
  </si>
  <si>
    <t>76,75*1,02</t>
  </si>
  <si>
    <t>1464150958</t>
  </si>
  <si>
    <t>"obrubník 15/25"327,25</t>
  </si>
  <si>
    <t>327,25*1,02</t>
  </si>
  <si>
    <t>-1447748059</t>
  </si>
  <si>
    <t>"obruby 5/20"1+16+1+1+14+1+1+33+1+1+10+1+1+14+1+1+15+1+1+55+1+1+15+1+1+39+1+1+24+1+2+95+3</t>
  </si>
  <si>
    <t>661869721</t>
  </si>
  <si>
    <t>355*1,02</t>
  </si>
  <si>
    <t>1709678430</t>
  </si>
  <si>
    <t>"silniční obr."430*0,35*0,05</t>
  </si>
  <si>
    <t>"vod. proužek"415*0,25*0,05</t>
  </si>
  <si>
    <t>"záhonové obr. 5"355*0,25*0,05</t>
  </si>
  <si>
    <t>-1092049054</t>
  </si>
  <si>
    <t>"řezání spáry"13+8+8+13</t>
  </si>
  <si>
    <t>827655772</t>
  </si>
  <si>
    <t>1851116772</t>
  </si>
  <si>
    <t>-434237375</t>
  </si>
  <si>
    <t>-1539957142</t>
  </si>
  <si>
    <t>"očištění 60% rozebrané dlažby"319*0,6</t>
  </si>
  <si>
    <t>61641045</t>
  </si>
  <si>
    <t>"nopová folie"387</t>
  </si>
  <si>
    <t>449392134</t>
  </si>
  <si>
    <t>"kamenivo"168,49+43,12+12,4</t>
  </si>
  <si>
    <t>"živice"7,7</t>
  </si>
  <si>
    <t>38454447</t>
  </si>
  <si>
    <t>"skládka do 14km"13*231,71</t>
  </si>
  <si>
    <t>1498426714</t>
  </si>
  <si>
    <t>"dlažba 60% se použije"82,94*0,4</t>
  </si>
  <si>
    <t>"beton"92,73+661,5+83,845+13,52+0,328</t>
  </si>
  <si>
    <t>-1885282272</t>
  </si>
  <si>
    <t>"skládka do 14km"13*885,099</t>
  </si>
  <si>
    <t>1138907424</t>
  </si>
  <si>
    <t>"suť"243,310</t>
  </si>
  <si>
    <t>"kusová suť"885,099</t>
  </si>
  <si>
    <t>-1551177789</t>
  </si>
  <si>
    <t>"beton"885,099</t>
  </si>
  <si>
    <t>119965965</t>
  </si>
  <si>
    <t>"kamenivo"168,49+43,12+24</t>
  </si>
  <si>
    <t>138055592</t>
  </si>
  <si>
    <t>-1384781017</t>
  </si>
  <si>
    <t>1514108845</t>
  </si>
  <si>
    <t>-1654479214</t>
  </si>
  <si>
    <t>-295087622</t>
  </si>
  <si>
    <t>1355168208</t>
  </si>
  <si>
    <t>1523293515</t>
  </si>
  <si>
    <t>1713320854</t>
  </si>
  <si>
    <t>1969996790</t>
  </si>
  <si>
    <t>-596820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</si>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</sst>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0000A8"/>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75">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protection locked="0"/>
    </xf>
    <xf numFmtId="0" fontId="13" fillId="2" borderId="0" xfId="0" applyFont="1" applyFill="1" applyAlignment="1" applyProtection="1">
      <alignment horizontal="left" vertical="center"/>
    </xf>
    <xf numFmtId="0" fontId="14" fillId="2" borderId="0" xfId="0" applyFont="1" applyFill="1" applyAlignment="1" applyProtection="1">
      <alignment vertical="center"/>
    </xf>
    <xf numFmtId="0" fontId="15" fillId="2" borderId="0" xfId="0" applyFont="1" applyFill="1" applyAlignment="1" applyProtection="1">
      <alignment horizontal="left" vertical="center"/>
    </xf>
    <xf numFmtId="0" fontId="16" fillId="2" borderId="0" xfId="1" applyFont="1" applyFill="1" applyAlignment="1" applyProtection="1">
      <alignment vertical="center"/>
    </xf>
    <xf numFmtId="0" fontId="46"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1"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1" fillId="0" borderId="0" xfId="0" applyFont="1" applyAlignment="1">
      <alignment horizontal="left" vertical="center"/>
    </xf>
    <xf numFmtId="0" fontId="20"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4" fontId="22"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1"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4" fillId="0" borderId="5"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0" fillId="0" borderId="0" xfId="0" applyFont="1" applyAlignment="1" applyProtection="1">
      <alignment horizontal="center" vertical="center"/>
    </xf>
    <xf numFmtId="0" fontId="4" fillId="0" borderId="5" xfId="0" applyFont="1" applyBorder="1" applyAlignment="1">
      <alignment vertical="center"/>
    </xf>
    <xf numFmtId="4" fontId="31" fillId="0" borderId="18" xfId="0" applyNumberFormat="1" applyFont="1" applyBorder="1" applyAlignment="1" applyProtection="1">
      <alignment vertical="center"/>
    </xf>
    <xf numFmtId="4" fontId="31" fillId="0" borderId="0" xfId="0" applyNumberFormat="1" applyFont="1" applyBorder="1" applyAlignment="1" applyProtection="1">
      <alignment vertical="center"/>
    </xf>
    <xf numFmtId="166" fontId="31" fillId="0" borderId="0" xfId="0" applyNumberFormat="1" applyFont="1" applyBorder="1" applyAlignment="1" applyProtection="1">
      <alignment vertical="center"/>
    </xf>
    <xf numFmtId="4" fontId="31" fillId="0" borderId="19" xfId="0" applyNumberFormat="1" applyFont="1" applyBorder="1" applyAlignment="1" applyProtection="1">
      <alignment vertical="center"/>
    </xf>
    <xf numFmtId="0" fontId="4" fillId="0" borderId="0" xfId="0" applyFont="1" applyAlignment="1">
      <alignment horizontal="left" vertical="center"/>
    </xf>
    <xf numFmtId="4" fontId="31" fillId="0" borderId="23" xfId="0" applyNumberFormat="1" applyFont="1" applyBorder="1" applyAlignment="1" applyProtection="1">
      <alignment vertical="center"/>
    </xf>
    <xf numFmtId="4" fontId="31" fillId="0" borderId="24" xfId="0" applyNumberFormat="1" applyFont="1" applyBorder="1" applyAlignment="1" applyProtection="1">
      <alignment vertical="center"/>
    </xf>
    <xf numFmtId="166" fontId="31" fillId="0" borderId="24" xfId="0" applyNumberFormat="1" applyFont="1" applyBorder="1" applyAlignment="1" applyProtection="1">
      <alignment vertical="center"/>
    </xf>
    <xf numFmtId="4" fontId="31" fillId="0" borderId="25" xfId="0" applyNumberFormat="1" applyFont="1" applyBorder="1" applyAlignment="1" applyProtection="1">
      <alignment vertical="center"/>
    </xf>
    <xf numFmtId="0" fontId="0" fillId="0" borderId="0" xfId="0" applyProtection="1">
      <protection locked="0"/>
    </xf>
    <xf numFmtId="0" fontId="14" fillId="2" borderId="0" xfId="0" applyFont="1" applyFill="1" applyAlignment="1">
      <alignment vertical="center"/>
    </xf>
    <xf numFmtId="0" fontId="15" fillId="2" borderId="0" xfId="0" applyFont="1" applyFill="1" applyAlignment="1">
      <alignment horizontal="left" vertical="center"/>
    </xf>
    <xf numFmtId="0" fontId="32" fillId="2" borderId="0" xfId="1" applyFont="1" applyFill="1" applyAlignment="1">
      <alignment vertical="center"/>
    </xf>
    <xf numFmtId="0" fontId="14"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20"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3"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0" fillId="0" borderId="0" xfId="0" applyFont="1" applyAlignment="1" applyProtection="1">
      <alignment horizontal="left" vertical="center" wrapText="1"/>
    </xf>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4" fillId="0" borderId="16" xfId="0" applyNumberFormat="1" applyFont="1" applyBorder="1" applyAlignment="1" applyProtection="1"/>
    <xf numFmtId="166" fontId="34" fillId="0" borderId="17" xfId="0" applyNumberFormat="1" applyFont="1" applyBorder="1" applyAlignment="1" applyProtection="1"/>
    <xf numFmtId="4" fontId="35"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6"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7" fillId="0" borderId="0" xfId="0" applyFont="1" applyAlignment="1" applyProtection="1">
      <alignment vertical="center" wrapText="1"/>
    </xf>
    <xf numFmtId="0" fontId="0" fillId="0" borderId="18" xfId="0" applyFont="1" applyBorder="1" applyAlignment="1" applyProtection="1">
      <alignmen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38" fillId="0" borderId="28" xfId="0" applyFont="1" applyBorder="1" applyAlignment="1" applyProtection="1">
      <alignment horizontal="center" vertical="center"/>
    </xf>
    <xf numFmtId="49" fontId="38" fillId="0" borderId="28" xfId="0" applyNumberFormat="1" applyFont="1" applyBorder="1" applyAlignment="1" applyProtection="1">
      <alignment horizontal="left" vertical="center" wrapText="1"/>
    </xf>
    <xf numFmtId="0" fontId="38" fillId="0" borderId="28" xfId="0" applyFont="1" applyBorder="1" applyAlignment="1" applyProtection="1">
      <alignment horizontal="left" vertical="center" wrapText="1"/>
    </xf>
    <xf numFmtId="0" fontId="38" fillId="0" borderId="28" xfId="0" applyFont="1" applyBorder="1" applyAlignment="1" applyProtection="1">
      <alignment horizontal="center" vertical="center" wrapText="1"/>
    </xf>
    <xf numFmtId="167" fontId="38" fillId="0" borderId="28" xfId="0" applyNumberFormat="1" applyFont="1" applyBorder="1" applyAlignment="1" applyProtection="1">
      <alignment vertical="center"/>
    </xf>
    <xf numFmtId="4" fontId="38" fillId="3" borderId="28" xfId="0" applyNumberFormat="1" applyFont="1" applyFill="1" applyBorder="1" applyAlignment="1" applyProtection="1">
      <alignment vertical="center"/>
      <protection locked="0"/>
    </xf>
    <xf numFmtId="4" fontId="38" fillId="0" borderId="28" xfId="0" applyNumberFormat="1" applyFont="1" applyBorder="1" applyAlignment="1" applyProtection="1">
      <alignment vertical="center"/>
    </xf>
    <xf numFmtId="0" fontId="38" fillId="0" borderId="5" xfId="0" applyFont="1" applyBorder="1" applyAlignment="1">
      <alignment vertical="center"/>
    </xf>
    <xf numFmtId="0" fontId="38" fillId="3" borderId="28"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9" fillId="0" borderId="29" xfId="0" applyFont="1" applyBorder="1" applyAlignment="1">
      <alignment vertical="center" wrapText="1"/>
      <protection locked="0"/>
    </xf>
    <xf numFmtId="0" fontId="39" fillId="0" borderId="30" xfId="0" applyFont="1" applyBorder="1" applyAlignment="1">
      <alignment vertical="center" wrapText="1"/>
      <protection locked="0"/>
    </xf>
    <xf numFmtId="0" fontId="39" fillId="0" borderId="31" xfId="0" applyFont="1" applyBorder="1" applyAlignment="1">
      <alignment vertical="center" wrapText="1"/>
      <protection locked="0"/>
    </xf>
    <xf numFmtId="0" fontId="39" fillId="0" borderId="32" xfId="0" applyFont="1" applyBorder="1" applyAlignment="1">
      <alignment horizontal="center" vertical="center" wrapText="1"/>
      <protection locked="0"/>
    </xf>
    <xf numFmtId="0" fontId="40" fillId="0" borderId="1" xfId="0" applyFont="1" applyBorder="1" applyAlignment="1">
      <alignment horizontal="center" vertical="center" wrapText="1"/>
      <protection locked="0"/>
    </xf>
    <xf numFmtId="0" fontId="39" fillId="0" borderId="33" xfId="0" applyFont="1" applyBorder="1" applyAlignment="1">
      <alignment horizontal="center" vertical="center" wrapText="1"/>
      <protection locked="0"/>
    </xf>
    <xf numFmtId="0" fontId="39" fillId="0" borderId="32" xfId="0" applyFont="1" applyBorder="1" applyAlignment="1">
      <alignment vertical="center" wrapText="1"/>
      <protection locked="0"/>
    </xf>
    <xf numFmtId="0" fontId="41" fillId="0" borderId="34" xfId="0" applyFont="1" applyBorder="1" applyAlignment="1">
      <alignment horizontal="left" wrapText="1"/>
      <protection locked="0"/>
    </xf>
    <xf numFmtId="0" fontId="39" fillId="0" borderId="33" xfId="0" applyFont="1" applyBorder="1" applyAlignment="1">
      <alignment vertical="center" wrapText="1"/>
      <protection locked="0"/>
    </xf>
    <xf numFmtId="0" fontId="41" fillId="0" borderId="1" xfId="0" applyFont="1" applyBorder="1" applyAlignment="1">
      <alignment horizontal="left" vertical="center" wrapText="1"/>
      <protection locked="0"/>
    </xf>
    <xf numFmtId="0" fontId="42" fillId="0" borderId="1" xfId="0" applyFont="1" applyBorder="1" applyAlignment="1">
      <alignment horizontal="left" vertical="center" wrapText="1"/>
      <protection locked="0"/>
    </xf>
    <xf numFmtId="0" fontId="42" fillId="0" borderId="32" xfId="0" applyFont="1" applyBorder="1" applyAlignment="1">
      <alignment vertical="center" wrapText="1"/>
      <protection locked="0"/>
    </xf>
    <xf numFmtId="0" fontId="42" fillId="0" borderId="1" xfId="0" applyFont="1" applyBorder="1" applyAlignment="1">
      <alignment vertical="center" wrapText="1"/>
      <protection locked="0"/>
    </xf>
    <xf numFmtId="0" fontId="42" fillId="0" borderId="1" xfId="0" applyFont="1" applyBorder="1" applyAlignment="1">
      <alignment vertical="center"/>
      <protection locked="0"/>
    </xf>
    <xf numFmtId="0" fontId="42" fillId="0" borderId="1" xfId="0" applyFont="1" applyBorder="1" applyAlignment="1">
      <alignment horizontal="left" vertical="center"/>
      <protection locked="0"/>
    </xf>
    <xf numFmtId="49" fontId="42" fillId="0" borderId="1" xfId="0" applyNumberFormat="1" applyFont="1" applyBorder="1" applyAlignment="1">
      <alignment horizontal="left" vertical="center" wrapText="1"/>
      <protection locked="0"/>
    </xf>
    <xf numFmtId="49" fontId="42" fillId="0" borderId="1" xfId="0" applyNumberFormat="1" applyFont="1" applyBorder="1" applyAlignment="1">
      <alignment vertical="center" wrapText="1"/>
      <protection locked="0"/>
    </xf>
    <xf numFmtId="0" fontId="39" fillId="0" borderId="35" xfId="0" applyFont="1" applyBorder="1" applyAlignment="1">
      <alignment vertical="center" wrapText="1"/>
      <protection locked="0"/>
    </xf>
    <xf numFmtId="0" fontId="43" fillId="0" borderId="34" xfId="0" applyFont="1" applyBorder="1" applyAlignment="1">
      <alignment vertical="center" wrapText="1"/>
      <protection locked="0"/>
    </xf>
    <xf numFmtId="0" fontId="39" fillId="0" borderId="36" xfId="0" applyFont="1" applyBorder="1" applyAlignment="1">
      <alignment vertical="center" wrapText="1"/>
      <protection locked="0"/>
    </xf>
    <xf numFmtId="0" fontId="39" fillId="0" borderId="1" xfId="0" applyFont="1" applyBorder="1" applyAlignment="1">
      <alignment vertical="top"/>
      <protection locked="0"/>
    </xf>
    <xf numFmtId="0" fontId="39" fillId="0" borderId="0" xfId="0" applyFont="1" applyAlignment="1">
      <alignment vertical="top"/>
      <protection locked="0"/>
    </xf>
    <xf numFmtId="0" fontId="39" fillId="0" borderId="29" xfId="0" applyFont="1" applyBorder="1" applyAlignment="1">
      <alignment horizontal="left" vertical="center"/>
      <protection locked="0"/>
    </xf>
    <xf numFmtId="0" fontId="39" fillId="0" borderId="30" xfId="0" applyFont="1" applyBorder="1" applyAlignment="1">
      <alignment horizontal="left" vertical="center"/>
      <protection locked="0"/>
    </xf>
    <xf numFmtId="0" fontId="39" fillId="0" borderId="31" xfId="0" applyFont="1" applyBorder="1" applyAlignment="1">
      <alignment horizontal="left" vertical="center"/>
      <protection locked="0"/>
    </xf>
    <xf numFmtId="0" fontId="39" fillId="0" borderId="32" xfId="0" applyFont="1" applyBorder="1" applyAlignment="1">
      <alignment horizontal="left" vertical="center"/>
      <protection locked="0"/>
    </xf>
    <xf numFmtId="0" fontId="40" fillId="0" borderId="1" xfId="0" applyFont="1" applyBorder="1" applyAlignment="1">
      <alignment horizontal="center" vertical="center"/>
      <protection locked="0"/>
    </xf>
    <xf numFmtId="0" fontId="39" fillId="0" borderId="33" xfId="0" applyFont="1" applyBorder="1" applyAlignment="1">
      <alignment horizontal="left" vertical="center"/>
      <protection locked="0"/>
    </xf>
    <xf numFmtId="0" fontId="41" fillId="0" borderId="1" xfId="0" applyFont="1" applyBorder="1" applyAlignment="1">
      <alignment horizontal="left" vertical="center"/>
      <protection locked="0"/>
    </xf>
    <xf numFmtId="0" fontId="44" fillId="0" borderId="0" xfId="0" applyFont="1" applyAlignment="1">
      <alignment horizontal="left" vertical="center"/>
      <protection locked="0"/>
    </xf>
    <xf numFmtId="0" fontId="41" fillId="0" borderId="34" xfId="0" applyFont="1" applyBorder="1" applyAlignment="1">
      <alignment horizontal="left" vertical="center"/>
      <protection locked="0"/>
    </xf>
    <xf numFmtId="0" fontId="41" fillId="0" borderId="34" xfId="0" applyFont="1" applyBorder="1" applyAlignment="1">
      <alignment horizontal="center" vertical="center"/>
      <protection locked="0"/>
    </xf>
    <xf numFmtId="0" fontId="44" fillId="0" borderId="34" xfId="0" applyFont="1" applyBorder="1" applyAlignment="1">
      <alignment horizontal="left" vertical="center"/>
      <protection locked="0"/>
    </xf>
    <xf numFmtId="0" fontId="45" fillId="0" borderId="1" xfId="0" applyFont="1" applyBorder="1" applyAlignment="1">
      <alignment horizontal="left" vertical="center"/>
      <protection locked="0"/>
    </xf>
    <xf numFmtId="0" fontId="42" fillId="0" borderId="0" xfId="0" applyFont="1" applyAlignment="1">
      <alignment horizontal="left" vertical="center"/>
      <protection locked="0"/>
    </xf>
    <xf numFmtId="0" fontId="42" fillId="0" borderId="1" xfId="0" applyFont="1" applyBorder="1" applyAlignment="1">
      <alignment horizontal="center" vertical="center"/>
      <protection locked="0"/>
    </xf>
    <xf numFmtId="0" fontId="42" fillId="0" borderId="32" xfId="0" applyFont="1" applyBorder="1" applyAlignment="1">
      <alignment horizontal="left" vertical="center"/>
      <protection locked="0"/>
    </xf>
    <xf numFmtId="0" fontId="42" fillId="0" borderId="1" xfId="0" applyFont="1" applyFill="1" applyBorder="1" applyAlignment="1">
      <alignment horizontal="left" vertical="center"/>
      <protection locked="0"/>
    </xf>
    <xf numFmtId="0" fontId="42" fillId="0" borderId="1" xfId="0" applyFont="1" applyFill="1" applyBorder="1" applyAlignment="1">
      <alignment horizontal="center" vertical="center"/>
      <protection locked="0"/>
    </xf>
    <xf numFmtId="0" fontId="39" fillId="0" borderId="35" xfId="0" applyFont="1" applyBorder="1" applyAlignment="1">
      <alignment horizontal="left" vertical="center"/>
      <protection locked="0"/>
    </xf>
    <xf numFmtId="0" fontId="43" fillId="0" borderId="34" xfId="0" applyFont="1" applyBorder="1" applyAlignment="1">
      <alignment horizontal="left" vertical="center"/>
      <protection locked="0"/>
    </xf>
    <xf numFmtId="0" fontId="39" fillId="0" borderId="36" xfId="0" applyFont="1" applyBorder="1" applyAlignment="1">
      <alignment horizontal="left" vertical="center"/>
      <protection locked="0"/>
    </xf>
    <xf numFmtId="0" fontId="39"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4" fillId="0" borderId="1" xfId="0" applyFont="1" applyBorder="1" applyAlignment="1">
      <alignment horizontal="left" vertical="center"/>
      <protection locked="0"/>
    </xf>
    <xf numFmtId="0" fontId="42" fillId="0" borderId="34" xfId="0" applyFont="1" applyBorder="1" applyAlignment="1">
      <alignment horizontal="left" vertical="center"/>
      <protection locked="0"/>
    </xf>
    <xf numFmtId="0" fontId="39" fillId="0" borderId="1" xfId="0" applyFont="1" applyBorder="1" applyAlignment="1">
      <alignment horizontal="left" vertical="center" wrapText="1"/>
      <protection locked="0"/>
    </xf>
    <xf numFmtId="0" fontId="42" fillId="0" borderId="1" xfId="0" applyFont="1" applyBorder="1" applyAlignment="1">
      <alignment horizontal="center" vertical="center" wrapText="1"/>
      <protection locked="0"/>
    </xf>
    <xf numFmtId="0" fontId="39" fillId="0" borderId="29" xfId="0" applyFont="1" applyBorder="1" applyAlignment="1">
      <alignment horizontal="left" vertical="center" wrapText="1"/>
      <protection locked="0"/>
    </xf>
    <xf numFmtId="0" fontId="39" fillId="0" borderId="30" xfId="0" applyFont="1" applyBorder="1" applyAlignment="1">
      <alignment horizontal="left" vertical="center" wrapText="1"/>
      <protection locked="0"/>
    </xf>
    <xf numFmtId="0" fontId="39" fillId="0" borderId="31" xfId="0" applyFont="1" applyBorder="1" applyAlignment="1">
      <alignment horizontal="left" vertical="center" wrapText="1"/>
      <protection locked="0"/>
    </xf>
    <xf numFmtId="0" fontId="39" fillId="0" borderId="32" xfId="0" applyFont="1" applyBorder="1" applyAlignment="1">
      <alignment horizontal="left" vertical="center" wrapText="1"/>
      <protection locked="0"/>
    </xf>
    <xf numFmtId="0" fontId="39" fillId="0" borderId="33" xfId="0" applyFont="1" applyBorder="1" applyAlignment="1">
      <alignment horizontal="left" vertical="center" wrapText="1"/>
      <protection locked="0"/>
    </xf>
    <xf numFmtId="0" fontId="44" fillId="0" borderId="32" xfId="0" applyFont="1" applyBorder="1" applyAlignment="1">
      <alignment horizontal="left" vertical="center" wrapText="1"/>
      <protection locked="0"/>
    </xf>
    <xf numFmtId="0" fontId="44" fillId="0" borderId="33"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2" fillId="0" borderId="33" xfId="0" applyFont="1" applyBorder="1" applyAlignment="1">
      <alignment horizontal="left" vertical="center"/>
      <protection locked="0"/>
    </xf>
    <xf numFmtId="0" fontId="42" fillId="0" borderId="35" xfId="0" applyFont="1" applyBorder="1" applyAlignment="1">
      <alignment horizontal="left" vertical="center" wrapText="1"/>
      <protection locked="0"/>
    </xf>
    <xf numFmtId="0" fontId="42" fillId="0" borderId="34" xfId="0" applyFont="1" applyBorder="1" applyAlignment="1">
      <alignment horizontal="left" vertical="center" wrapText="1"/>
      <protection locked="0"/>
    </xf>
    <xf numFmtId="0" fontId="42" fillId="0" borderId="36" xfId="0" applyFont="1" applyBorder="1" applyAlignment="1">
      <alignment horizontal="left" vertical="center" wrapText="1"/>
      <protection locked="0"/>
    </xf>
    <xf numFmtId="0" fontId="42" fillId="0" borderId="1" xfId="0" applyFont="1" applyBorder="1" applyAlignment="1">
      <alignment horizontal="left" vertical="top"/>
      <protection locked="0"/>
    </xf>
    <xf numFmtId="0" fontId="42" fillId="0" borderId="1" xfId="0" applyFont="1" applyBorder="1" applyAlignment="1">
      <alignment horizontal="center" vertical="top"/>
      <protection locked="0"/>
    </xf>
    <xf numFmtId="0" fontId="42" fillId="0" borderId="35" xfId="0" applyFont="1" applyBorder="1" applyAlignment="1">
      <alignment horizontal="left" vertical="center"/>
      <protection locked="0"/>
    </xf>
    <xf numFmtId="0" fontId="42" fillId="0" borderId="36" xfId="0" applyFont="1" applyBorder="1" applyAlignment="1">
      <alignment horizontal="left" vertical="center"/>
      <protection locked="0"/>
    </xf>
    <xf numFmtId="0" fontId="44" fillId="0" borderId="0" xfId="0" applyFont="1" applyAlignment="1">
      <alignment vertical="center"/>
      <protection locked="0"/>
    </xf>
    <xf numFmtId="0" fontId="41" fillId="0" borderId="1" xfId="0" applyFont="1" applyBorder="1" applyAlignment="1">
      <alignment vertical="center"/>
      <protection locked="0"/>
    </xf>
    <xf numFmtId="0" fontId="44" fillId="0" borderId="34" xfId="0" applyFont="1" applyBorder="1" applyAlignment="1">
      <alignment vertical="center"/>
      <protection locked="0"/>
    </xf>
    <xf numFmtId="0" fontId="41" fillId="0" borderId="34" xfId="0" applyFont="1" applyBorder="1" applyAlignment="1">
      <alignment vertical="center"/>
      <protection locked="0"/>
    </xf>
    <xf numFmtId="0" fontId="0" fillId="0" borderId="1" xfId="0" applyBorder="1" applyAlignment="1">
      <alignment vertical="top"/>
      <protection locked="0"/>
    </xf>
    <xf numFmtId="49" fontId="42"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1" fillId="0" borderId="34" xfId="0" applyFont="1" applyBorder="1" applyAlignment="1">
      <alignment horizontal="left"/>
      <protection locked="0"/>
    </xf>
    <xf numFmtId="0" fontId="44" fillId="0" borderId="34" xfId="0" applyFont="1" applyBorder="1" applyAlignment="1">
      <protection locked="0"/>
    </xf>
    <xf numFmtId="0" fontId="39" fillId="0" borderId="32" xfId="0" applyFont="1" applyBorder="1" applyAlignment="1">
      <alignment vertical="top"/>
      <protection locked="0"/>
    </xf>
    <xf numFmtId="0" fontId="39" fillId="0" borderId="33" xfId="0" applyFont="1" applyBorder="1" applyAlignment="1">
      <alignment vertical="top"/>
      <protection locked="0"/>
    </xf>
    <xf numFmtId="0" fontId="39" fillId="0" borderId="1" xfId="0" applyFont="1" applyBorder="1" applyAlignment="1">
      <alignment horizontal="center" vertical="center"/>
      <protection locked="0"/>
    </xf>
    <xf numFmtId="0" fontId="39" fillId="0" borderId="1" xfId="0" applyFont="1" applyBorder="1" applyAlignment="1">
      <alignment horizontal="left" vertical="top"/>
      <protection locked="0"/>
    </xf>
    <xf numFmtId="0" fontId="39" fillId="0" borderId="35" xfId="0" applyFont="1" applyBorder="1" applyAlignment="1">
      <alignment vertical="top"/>
      <protection locked="0"/>
    </xf>
    <xf numFmtId="0" fontId="39" fillId="0" borderId="34" xfId="0" applyFont="1" applyBorder="1" applyAlignment="1">
      <alignment vertical="top"/>
      <protection locked="0"/>
    </xf>
    <xf numFmtId="0" fontId="39"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ht="36.96" customHeight="1">
      <c r="AR2"/>
      <c r="BS2" s="24" t="s">
        <v>8</v>
      </c>
      <c r="BT2" s="24" t="s">
        <v>9</v>
      </c>
    </row>
    <row r="3" ht="6.96"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ht="36.96"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ht="14.4" customHeight="1">
      <c r="B5" s="28"/>
      <c r="C5" s="29"/>
      <c r="D5" s="34" t="s">
        <v>15</v>
      </c>
      <c r="E5" s="29"/>
      <c r="F5" s="29"/>
      <c r="G5" s="29"/>
      <c r="H5" s="29"/>
      <c r="I5" s="29"/>
      <c r="J5" s="29"/>
      <c r="K5" s="35" t="s">
        <v>16</v>
      </c>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31"/>
      <c r="BE5" s="36" t="s">
        <v>17</v>
      </c>
      <c r="BS5" s="24" t="s">
        <v>8</v>
      </c>
    </row>
    <row r="6" ht="36.96" customHeight="1">
      <c r="B6" s="28"/>
      <c r="C6" s="29"/>
      <c r="D6" s="37" t="s">
        <v>18</v>
      </c>
      <c r="E6" s="29"/>
      <c r="F6" s="29"/>
      <c r="G6" s="29"/>
      <c r="H6" s="29"/>
      <c r="I6" s="29"/>
      <c r="J6" s="29"/>
      <c r="K6" s="38" t="s">
        <v>19</v>
      </c>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31"/>
      <c r="BE6" s="39"/>
      <c r="BS6" s="24" t="s">
        <v>8</v>
      </c>
    </row>
    <row r="7" ht="14.4" customHeight="1">
      <c r="B7" s="28"/>
      <c r="C7" s="29"/>
      <c r="D7" s="40" t="s">
        <v>20</v>
      </c>
      <c r="E7" s="29"/>
      <c r="F7" s="29"/>
      <c r="G7" s="29"/>
      <c r="H7" s="29"/>
      <c r="I7" s="29"/>
      <c r="J7" s="29"/>
      <c r="K7" s="35" t="s">
        <v>21</v>
      </c>
      <c r="L7" s="29"/>
      <c r="M7" s="29"/>
      <c r="N7" s="29"/>
      <c r="O7" s="29"/>
      <c r="P7" s="29"/>
      <c r="Q7" s="29"/>
      <c r="R7" s="29"/>
      <c r="S7" s="29"/>
      <c r="T7" s="29"/>
      <c r="U7" s="29"/>
      <c r="V7" s="29"/>
      <c r="W7" s="29"/>
      <c r="X7" s="29"/>
      <c r="Y7" s="29"/>
      <c r="Z7" s="29"/>
      <c r="AA7" s="29"/>
      <c r="AB7" s="29"/>
      <c r="AC7" s="29"/>
      <c r="AD7" s="29"/>
      <c r="AE7" s="29"/>
      <c r="AF7" s="29"/>
      <c r="AG7" s="29"/>
      <c r="AH7" s="29"/>
      <c r="AI7" s="29"/>
      <c r="AJ7" s="29"/>
      <c r="AK7" s="40" t="s">
        <v>22</v>
      </c>
      <c r="AL7" s="29"/>
      <c r="AM7" s="29"/>
      <c r="AN7" s="35" t="s">
        <v>21</v>
      </c>
      <c r="AO7" s="29"/>
      <c r="AP7" s="29"/>
      <c r="AQ7" s="31"/>
      <c r="BE7" s="39"/>
      <c r="BS7" s="24" t="s">
        <v>8</v>
      </c>
    </row>
    <row r="8" ht="14.4" customHeight="1">
      <c r="B8" s="28"/>
      <c r="C8" s="29"/>
      <c r="D8" s="40" t="s">
        <v>23</v>
      </c>
      <c r="E8" s="29"/>
      <c r="F8" s="29"/>
      <c r="G8" s="29"/>
      <c r="H8" s="29"/>
      <c r="I8" s="29"/>
      <c r="J8" s="29"/>
      <c r="K8" s="35" t="s">
        <v>24</v>
      </c>
      <c r="L8" s="29"/>
      <c r="M8" s="29"/>
      <c r="N8" s="29"/>
      <c r="O8" s="29"/>
      <c r="P8" s="29"/>
      <c r="Q8" s="29"/>
      <c r="R8" s="29"/>
      <c r="S8" s="29"/>
      <c r="T8" s="29"/>
      <c r="U8" s="29"/>
      <c r="V8" s="29"/>
      <c r="W8" s="29"/>
      <c r="X8" s="29"/>
      <c r="Y8" s="29"/>
      <c r="Z8" s="29"/>
      <c r="AA8" s="29"/>
      <c r="AB8" s="29"/>
      <c r="AC8" s="29"/>
      <c r="AD8" s="29"/>
      <c r="AE8" s="29"/>
      <c r="AF8" s="29"/>
      <c r="AG8" s="29"/>
      <c r="AH8" s="29"/>
      <c r="AI8" s="29"/>
      <c r="AJ8" s="29"/>
      <c r="AK8" s="40" t="s">
        <v>25</v>
      </c>
      <c r="AL8" s="29"/>
      <c r="AM8" s="29"/>
      <c r="AN8" s="41" t="s">
        <v>26</v>
      </c>
      <c r="AO8" s="29"/>
      <c r="AP8" s="29"/>
      <c r="AQ8" s="31"/>
      <c r="BE8" s="39"/>
      <c r="BS8" s="24" t="s">
        <v>8</v>
      </c>
    </row>
    <row r="9" ht="14.4"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9"/>
      <c r="BS9" s="24" t="s">
        <v>8</v>
      </c>
    </row>
    <row r="10" ht="14.4" customHeight="1">
      <c r="B10" s="28"/>
      <c r="C10" s="29"/>
      <c r="D10" s="40" t="s">
        <v>27</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40" t="s">
        <v>28</v>
      </c>
      <c r="AL10" s="29"/>
      <c r="AM10" s="29"/>
      <c r="AN10" s="35" t="s">
        <v>29</v>
      </c>
      <c r="AO10" s="29"/>
      <c r="AP10" s="29"/>
      <c r="AQ10" s="31"/>
      <c r="BE10" s="39"/>
      <c r="BS10" s="24" t="s">
        <v>8</v>
      </c>
    </row>
    <row r="11" ht="18.48" customHeight="1">
      <c r="B11" s="28"/>
      <c r="C11" s="29"/>
      <c r="D11" s="29"/>
      <c r="E11" s="35" t="s">
        <v>30</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40" t="s">
        <v>31</v>
      </c>
      <c r="AL11" s="29"/>
      <c r="AM11" s="29"/>
      <c r="AN11" s="35" t="s">
        <v>32</v>
      </c>
      <c r="AO11" s="29"/>
      <c r="AP11" s="29"/>
      <c r="AQ11" s="31"/>
      <c r="BE11" s="39"/>
      <c r="BS11" s="24" t="s">
        <v>8</v>
      </c>
    </row>
    <row r="12" ht="6.96"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9"/>
      <c r="BS12" s="24" t="s">
        <v>8</v>
      </c>
    </row>
    <row r="13" ht="14.4" customHeight="1">
      <c r="B13" s="28"/>
      <c r="C13" s="29"/>
      <c r="D13" s="40" t="s">
        <v>33</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40" t="s">
        <v>28</v>
      </c>
      <c r="AL13" s="29"/>
      <c r="AM13" s="29"/>
      <c r="AN13" s="42" t="s">
        <v>34</v>
      </c>
      <c r="AO13" s="29"/>
      <c r="AP13" s="29"/>
      <c r="AQ13" s="31"/>
      <c r="BE13" s="39"/>
      <c r="BS13" s="24" t="s">
        <v>8</v>
      </c>
    </row>
    <row r="14">
      <c r="B14" s="28"/>
      <c r="C14" s="29"/>
      <c r="D14" s="29"/>
      <c r="E14" s="42" t="s">
        <v>34</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0" t="s">
        <v>31</v>
      </c>
      <c r="AL14" s="29"/>
      <c r="AM14" s="29"/>
      <c r="AN14" s="42" t="s">
        <v>34</v>
      </c>
      <c r="AO14" s="29"/>
      <c r="AP14" s="29"/>
      <c r="AQ14" s="31"/>
      <c r="BE14" s="39"/>
      <c r="BS14" s="24" t="s">
        <v>8</v>
      </c>
    </row>
    <row r="15" ht="6.96"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9"/>
      <c r="BS15" s="24" t="s">
        <v>6</v>
      </c>
    </row>
    <row r="16" ht="14.4" customHeight="1">
      <c r="B16" s="28"/>
      <c r="C16" s="29"/>
      <c r="D16" s="40" t="s">
        <v>35</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40" t="s">
        <v>28</v>
      </c>
      <c r="AL16" s="29"/>
      <c r="AM16" s="29"/>
      <c r="AN16" s="35" t="s">
        <v>36</v>
      </c>
      <c r="AO16" s="29"/>
      <c r="AP16" s="29"/>
      <c r="AQ16" s="31"/>
      <c r="BE16" s="39"/>
      <c r="BS16" s="24" t="s">
        <v>6</v>
      </c>
    </row>
    <row r="17" ht="18.48" customHeight="1">
      <c r="B17" s="28"/>
      <c r="C17" s="29"/>
      <c r="D17" s="29"/>
      <c r="E17" s="35" t="s">
        <v>37</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40" t="s">
        <v>31</v>
      </c>
      <c r="AL17" s="29"/>
      <c r="AM17" s="29"/>
      <c r="AN17" s="35" t="s">
        <v>38</v>
      </c>
      <c r="AO17" s="29"/>
      <c r="AP17" s="29"/>
      <c r="AQ17" s="31"/>
      <c r="BE17" s="39"/>
      <c r="BS17" s="24" t="s">
        <v>39</v>
      </c>
    </row>
    <row r="18" ht="6.96"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9"/>
      <c r="BS18" s="24" t="s">
        <v>8</v>
      </c>
    </row>
    <row r="19" ht="14.4" customHeight="1">
      <c r="B19" s="28"/>
      <c r="C19" s="29"/>
      <c r="D19" s="40" t="s">
        <v>40</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9"/>
      <c r="BS19" s="24" t="s">
        <v>8</v>
      </c>
    </row>
    <row r="20" ht="16.5" customHeight="1">
      <c r="B20" s="28"/>
      <c r="C20" s="29"/>
      <c r="D20" s="29"/>
      <c r="E20" s="44" t="s">
        <v>21</v>
      </c>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29"/>
      <c r="AP20" s="29"/>
      <c r="AQ20" s="31"/>
      <c r="BE20" s="39"/>
      <c r="BS20" s="24" t="s">
        <v>6</v>
      </c>
    </row>
    <row r="21" ht="6.96"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9"/>
    </row>
    <row r="22" ht="6.96" customHeight="1">
      <c r="B22" s="28"/>
      <c r="C22" s="29"/>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29"/>
      <c r="AQ22" s="31"/>
      <c r="BE22" s="39"/>
    </row>
    <row r="23" s="1" customFormat="1" ht="25.92" customHeight="1">
      <c r="B23" s="46"/>
      <c r="C23" s="47"/>
      <c r="D23" s="48" t="s">
        <v>41</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50">
        <f>ROUND(AG51,2)</f>
        <v>0</v>
      </c>
      <c r="AL23" s="49"/>
      <c r="AM23" s="49"/>
      <c r="AN23" s="49"/>
      <c r="AO23" s="49"/>
      <c r="AP23" s="47"/>
      <c r="AQ23" s="51"/>
      <c r="BE23" s="39"/>
    </row>
    <row r="24" s="1" customFormat="1" ht="6.96" customHeight="1">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51"/>
      <c r="BE24" s="39"/>
    </row>
    <row r="25" s="1" customFormat="1">
      <c r="B25" s="46"/>
      <c r="C25" s="47"/>
      <c r="D25" s="47"/>
      <c r="E25" s="47"/>
      <c r="F25" s="47"/>
      <c r="G25" s="47"/>
      <c r="H25" s="47"/>
      <c r="I25" s="47"/>
      <c r="J25" s="47"/>
      <c r="K25" s="47"/>
      <c r="L25" s="52" t="s">
        <v>42</v>
      </c>
      <c r="M25" s="52"/>
      <c r="N25" s="52"/>
      <c r="O25" s="52"/>
      <c r="P25" s="47"/>
      <c r="Q25" s="47"/>
      <c r="R25" s="47"/>
      <c r="S25" s="47"/>
      <c r="T25" s="47"/>
      <c r="U25" s="47"/>
      <c r="V25" s="47"/>
      <c r="W25" s="52" t="s">
        <v>43</v>
      </c>
      <c r="X25" s="52"/>
      <c r="Y25" s="52"/>
      <c r="Z25" s="52"/>
      <c r="AA25" s="52"/>
      <c r="AB25" s="52"/>
      <c r="AC25" s="52"/>
      <c r="AD25" s="52"/>
      <c r="AE25" s="52"/>
      <c r="AF25" s="47"/>
      <c r="AG25" s="47"/>
      <c r="AH25" s="47"/>
      <c r="AI25" s="47"/>
      <c r="AJ25" s="47"/>
      <c r="AK25" s="52" t="s">
        <v>44</v>
      </c>
      <c r="AL25" s="52"/>
      <c r="AM25" s="52"/>
      <c r="AN25" s="52"/>
      <c r="AO25" s="52"/>
      <c r="AP25" s="47"/>
      <c r="AQ25" s="51"/>
      <c r="BE25" s="39"/>
    </row>
    <row r="26" s="2" customFormat="1" ht="14.4" customHeight="1">
      <c r="B26" s="53"/>
      <c r="C26" s="54"/>
      <c r="D26" s="55" t="s">
        <v>45</v>
      </c>
      <c r="E26" s="54"/>
      <c r="F26" s="55" t="s">
        <v>46</v>
      </c>
      <c r="G26" s="54"/>
      <c r="H26" s="54"/>
      <c r="I26" s="54"/>
      <c r="J26" s="54"/>
      <c r="K26" s="54"/>
      <c r="L26" s="56">
        <v>0.20999999999999999</v>
      </c>
      <c r="M26" s="54"/>
      <c r="N26" s="54"/>
      <c r="O26" s="54"/>
      <c r="P26" s="54"/>
      <c r="Q26" s="54"/>
      <c r="R26" s="54"/>
      <c r="S26" s="54"/>
      <c r="T26" s="54"/>
      <c r="U26" s="54"/>
      <c r="V26" s="54"/>
      <c r="W26" s="57">
        <f>ROUND(AZ51,2)</f>
        <v>0</v>
      </c>
      <c r="X26" s="54"/>
      <c r="Y26" s="54"/>
      <c r="Z26" s="54"/>
      <c r="AA26" s="54"/>
      <c r="AB26" s="54"/>
      <c r="AC26" s="54"/>
      <c r="AD26" s="54"/>
      <c r="AE26" s="54"/>
      <c r="AF26" s="54"/>
      <c r="AG26" s="54"/>
      <c r="AH26" s="54"/>
      <c r="AI26" s="54"/>
      <c r="AJ26" s="54"/>
      <c r="AK26" s="57">
        <f>ROUND(AV51,2)</f>
        <v>0</v>
      </c>
      <c r="AL26" s="54"/>
      <c r="AM26" s="54"/>
      <c r="AN26" s="54"/>
      <c r="AO26" s="54"/>
      <c r="AP26" s="54"/>
      <c r="AQ26" s="58"/>
      <c r="BE26" s="39"/>
    </row>
    <row r="27" s="2" customFormat="1" ht="14.4" customHeight="1">
      <c r="B27" s="53"/>
      <c r="C27" s="54"/>
      <c r="D27" s="54"/>
      <c r="E27" s="54"/>
      <c r="F27" s="55" t="s">
        <v>47</v>
      </c>
      <c r="G27" s="54"/>
      <c r="H27" s="54"/>
      <c r="I27" s="54"/>
      <c r="J27" s="54"/>
      <c r="K27" s="54"/>
      <c r="L27" s="56">
        <v>0.14999999999999999</v>
      </c>
      <c r="M27" s="54"/>
      <c r="N27" s="54"/>
      <c r="O27" s="54"/>
      <c r="P27" s="54"/>
      <c r="Q27" s="54"/>
      <c r="R27" s="54"/>
      <c r="S27" s="54"/>
      <c r="T27" s="54"/>
      <c r="U27" s="54"/>
      <c r="V27" s="54"/>
      <c r="W27" s="57">
        <f>ROUND(BA51,2)</f>
        <v>0</v>
      </c>
      <c r="X27" s="54"/>
      <c r="Y27" s="54"/>
      <c r="Z27" s="54"/>
      <c r="AA27" s="54"/>
      <c r="AB27" s="54"/>
      <c r="AC27" s="54"/>
      <c r="AD27" s="54"/>
      <c r="AE27" s="54"/>
      <c r="AF27" s="54"/>
      <c r="AG27" s="54"/>
      <c r="AH27" s="54"/>
      <c r="AI27" s="54"/>
      <c r="AJ27" s="54"/>
      <c r="AK27" s="57">
        <f>ROUND(AW51,2)</f>
        <v>0</v>
      </c>
      <c r="AL27" s="54"/>
      <c r="AM27" s="54"/>
      <c r="AN27" s="54"/>
      <c r="AO27" s="54"/>
      <c r="AP27" s="54"/>
      <c r="AQ27" s="58"/>
      <c r="BE27" s="39"/>
    </row>
    <row r="28" hidden="1" s="2" customFormat="1" ht="14.4" customHeight="1">
      <c r="B28" s="53"/>
      <c r="C28" s="54"/>
      <c r="D28" s="54"/>
      <c r="E28" s="54"/>
      <c r="F28" s="55" t="s">
        <v>48</v>
      </c>
      <c r="G28" s="54"/>
      <c r="H28" s="54"/>
      <c r="I28" s="54"/>
      <c r="J28" s="54"/>
      <c r="K28" s="54"/>
      <c r="L28" s="56">
        <v>0.20999999999999999</v>
      </c>
      <c r="M28" s="54"/>
      <c r="N28" s="54"/>
      <c r="O28" s="54"/>
      <c r="P28" s="54"/>
      <c r="Q28" s="54"/>
      <c r="R28" s="54"/>
      <c r="S28" s="54"/>
      <c r="T28" s="54"/>
      <c r="U28" s="54"/>
      <c r="V28" s="54"/>
      <c r="W28" s="57">
        <f>ROUND(BB51,2)</f>
        <v>0</v>
      </c>
      <c r="X28" s="54"/>
      <c r="Y28" s="54"/>
      <c r="Z28" s="54"/>
      <c r="AA28" s="54"/>
      <c r="AB28" s="54"/>
      <c r="AC28" s="54"/>
      <c r="AD28" s="54"/>
      <c r="AE28" s="54"/>
      <c r="AF28" s="54"/>
      <c r="AG28" s="54"/>
      <c r="AH28" s="54"/>
      <c r="AI28" s="54"/>
      <c r="AJ28" s="54"/>
      <c r="AK28" s="57">
        <v>0</v>
      </c>
      <c r="AL28" s="54"/>
      <c r="AM28" s="54"/>
      <c r="AN28" s="54"/>
      <c r="AO28" s="54"/>
      <c r="AP28" s="54"/>
      <c r="AQ28" s="58"/>
      <c r="BE28" s="39"/>
    </row>
    <row r="29" hidden="1" s="2" customFormat="1" ht="14.4" customHeight="1">
      <c r="B29" s="53"/>
      <c r="C29" s="54"/>
      <c r="D29" s="54"/>
      <c r="E29" s="54"/>
      <c r="F29" s="55" t="s">
        <v>49</v>
      </c>
      <c r="G29" s="54"/>
      <c r="H29" s="54"/>
      <c r="I29" s="54"/>
      <c r="J29" s="54"/>
      <c r="K29" s="54"/>
      <c r="L29" s="56">
        <v>0.14999999999999999</v>
      </c>
      <c r="M29" s="54"/>
      <c r="N29" s="54"/>
      <c r="O29" s="54"/>
      <c r="P29" s="54"/>
      <c r="Q29" s="54"/>
      <c r="R29" s="54"/>
      <c r="S29" s="54"/>
      <c r="T29" s="54"/>
      <c r="U29" s="54"/>
      <c r="V29" s="54"/>
      <c r="W29" s="57">
        <f>ROUND(BC51,2)</f>
        <v>0</v>
      </c>
      <c r="X29" s="54"/>
      <c r="Y29" s="54"/>
      <c r="Z29" s="54"/>
      <c r="AA29" s="54"/>
      <c r="AB29" s="54"/>
      <c r="AC29" s="54"/>
      <c r="AD29" s="54"/>
      <c r="AE29" s="54"/>
      <c r="AF29" s="54"/>
      <c r="AG29" s="54"/>
      <c r="AH29" s="54"/>
      <c r="AI29" s="54"/>
      <c r="AJ29" s="54"/>
      <c r="AK29" s="57">
        <v>0</v>
      </c>
      <c r="AL29" s="54"/>
      <c r="AM29" s="54"/>
      <c r="AN29" s="54"/>
      <c r="AO29" s="54"/>
      <c r="AP29" s="54"/>
      <c r="AQ29" s="58"/>
      <c r="BE29" s="39"/>
    </row>
    <row r="30" hidden="1" s="2" customFormat="1" ht="14.4" customHeight="1">
      <c r="B30" s="53"/>
      <c r="C30" s="54"/>
      <c r="D30" s="54"/>
      <c r="E30" s="54"/>
      <c r="F30" s="55" t="s">
        <v>50</v>
      </c>
      <c r="G30" s="54"/>
      <c r="H30" s="54"/>
      <c r="I30" s="54"/>
      <c r="J30" s="54"/>
      <c r="K30" s="54"/>
      <c r="L30" s="56">
        <v>0</v>
      </c>
      <c r="M30" s="54"/>
      <c r="N30" s="54"/>
      <c r="O30" s="54"/>
      <c r="P30" s="54"/>
      <c r="Q30" s="54"/>
      <c r="R30" s="54"/>
      <c r="S30" s="54"/>
      <c r="T30" s="54"/>
      <c r="U30" s="54"/>
      <c r="V30" s="54"/>
      <c r="W30" s="57">
        <f>ROUND(BD51,2)</f>
        <v>0</v>
      </c>
      <c r="X30" s="54"/>
      <c r="Y30" s="54"/>
      <c r="Z30" s="54"/>
      <c r="AA30" s="54"/>
      <c r="AB30" s="54"/>
      <c r="AC30" s="54"/>
      <c r="AD30" s="54"/>
      <c r="AE30" s="54"/>
      <c r="AF30" s="54"/>
      <c r="AG30" s="54"/>
      <c r="AH30" s="54"/>
      <c r="AI30" s="54"/>
      <c r="AJ30" s="54"/>
      <c r="AK30" s="57">
        <v>0</v>
      </c>
      <c r="AL30" s="54"/>
      <c r="AM30" s="54"/>
      <c r="AN30" s="54"/>
      <c r="AO30" s="54"/>
      <c r="AP30" s="54"/>
      <c r="AQ30" s="58"/>
      <c r="BE30" s="39"/>
    </row>
    <row r="31" s="1" customFormat="1" ht="6.96" customHeight="1">
      <c r="B31" s="46"/>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51"/>
      <c r="BE31" s="39"/>
    </row>
    <row r="32" s="1" customFormat="1" ht="25.92" customHeight="1">
      <c r="B32" s="46"/>
      <c r="C32" s="59"/>
      <c r="D32" s="60" t="s">
        <v>51</v>
      </c>
      <c r="E32" s="61"/>
      <c r="F32" s="61"/>
      <c r="G32" s="61"/>
      <c r="H32" s="61"/>
      <c r="I32" s="61"/>
      <c r="J32" s="61"/>
      <c r="K32" s="61"/>
      <c r="L32" s="61"/>
      <c r="M32" s="61"/>
      <c r="N32" s="61"/>
      <c r="O32" s="61"/>
      <c r="P32" s="61"/>
      <c r="Q32" s="61"/>
      <c r="R32" s="61"/>
      <c r="S32" s="61"/>
      <c r="T32" s="62" t="s">
        <v>52</v>
      </c>
      <c r="U32" s="61"/>
      <c r="V32" s="61"/>
      <c r="W32" s="61"/>
      <c r="X32" s="63" t="s">
        <v>53</v>
      </c>
      <c r="Y32" s="61"/>
      <c r="Z32" s="61"/>
      <c r="AA32" s="61"/>
      <c r="AB32" s="61"/>
      <c r="AC32" s="61"/>
      <c r="AD32" s="61"/>
      <c r="AE32" s="61"/>
      <c r="AF32" s="61"/>
      <c r="AG32" s="61"/>
      <c r="AH32" s="61"/>
      <c r="AI32" s="61"/>
      <c r="AJ32" s="61"/>
      <c r="AK32" s="64">
        <f>SUM(AK23:AK30)</f>
        <v>0</v>
      </c>
      <c r="AL32" s="61"/>
      <c r="AM32" s="61"/>
      <c r="AN32" s="61"/>
      <c r="AO32" s="65"/>
      <c r="AP32" s="59"/>
      <c r="AQ32" s="66"/>
      <c r="BE32" s="39"/>
    </row>
    <row r="33" s="1" customFormat="1" ht="6.96" customHeight="1">
      <c r="B33" s="46"/>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51"/>
    </row>
    <row r="34" s="1" customFormat="1" ht="6.96" customHeight="1">
      <c r="B34" s="67"/>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9"/>
    </row>
    <row r="38" s="1" customFormat="1" ht="6.96" customHeight="1">
      <c r="B38" s="70"/>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2"/>
    </row>
    <row r="39" s="1" customFormat="1" ht="36.96" customHeight="1">
      <c r="B39" s="46"/>
      <c r="C39" s="73" t="s">
        <v>54</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2"/>
    </row>
    <row r="40" s="1" customFormat="1" ht="6.96" customHeight="1">
      <c r="B40" s="46"/>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2"/>
    </row>
    <row r="41" s="3" customFormat="1" ht="14.4" customHeight="1">
      <c r="B41" s="75"/>
      <c r="C41" s="76" t="s">
        <v>15</v>
      </c>
      <c r="D41" s="77"/>
      <c r="E41" s="77"/>
      <c r="F41" s="77"/>
      <c r="G41" s="77"/>
      <c r="H41" s="77"/>
      <c r="I41" s="77"/>
      <c r="J41" s="77"/>
      <c r="K41" s="77"/>
      <c r="L41" s="77" t="str">
        <f>K5</f>
        <v>048/2017</v>
      </c>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8"/>
    </row>
    <row r="42" s="4" customFormat="1" ht="36.96" customHeight="1">
      <c r="B42" s="79"/>
      <c r="C42" s="80" t="s">
        <v>18</v>
      </c>
      <c r="D42" s="81"/>
      <c r="E42" s="81"/>
      <c r="F42" s="81"/>
      <c r="G42" s="81"/>
      <c r="H42" s="81"/>
      <c r="I42" s="81"/>
      <c r="J42" s="81"/>
      <c r="K42" s="81"/>
      <c r="L42" s="82" t="str">
        <f>K6</f>
        <v>Projekt pro výstavbu a opravu komunikace Erbenova, Na Spojce a Tůmova, Kostelec nad Orlicí</v>
      </c>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3"/>
    </row>
    <row r="43" s="1" customFormat="1" ht="6.96" customHeight="1">
      <c r="B43" s="46"/>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2"/>
    </row>
    <row r="44" s="1" customFormat="1">
      <c r="B44" s="46"/>
      <c r="C44" s="76" t="s">
        <v>23</v>
      </c>
      <c r="D44" s="74"/>
      <c r="E44" s="74"/>
      <c r="F44" s="74"/>
      <c r="G44" s="74"/>
      <c r="H44" s="74"/>
      <c r="I44" s="74"/>
      <c r="J44" s="74"/>
      <c r="K44" s="74"/>
      <c r="L44" s="84" t="str">
        <f>IF(K8="","",K8)</f>
        <v>ul. Erbenova, Na Spojce a Tůmova</v>
      </c>
      <c r="M44" s="74"/>
      <c r="N44" s="74"/>
      <c r="O44" s="74"/>
      <c r="P44" s="74"/>
      <c r="Q44" s="74"/>
      <c r="R44" s="74"/>
      <c r="S44" s="74"/>
      <c r="T44" s="74"/>
      <c r="U44" s="74"/>
      <c r="V44" s="74"/>
      <c r="W44" s="74"/>
      <c r="X44" s="74"/>
      <c r="Y44" s="74"/>
      <c r="Z44" s="74"/>
      <c r="AA44" s="74"/>
      <c r="AB44" s="74"/>
      <c r="AC44" s="74"/>
      <c r="AD44" s="74"/>
      <c r="AE44" s="74"/>
      <c r="AF44" s="74"/>
      <c r="AG44" s="74"/>
      <c r="AH44" s="74"/>
      <c r="AI44" s="76" t="s">
        <v>25</v>
      </c>
      <c r="AJ44" s="74"/>
      <c r="AK44" s="74"/>
      <c r="AL44" s="74"/>
      <c r="AM44" s="85" t="str">
        <f>IF(AN8= "","",AN8)</f>
        <v>17. 11. 2017</v>
      </c>
      <c r="AN44" s="85"/>
      <c r="AO44" s="74"/>
      <c r="AP44" s="74"/>
      <c r="AQ44" s="74"/>
      <c r="AR44" s="72"/>
    </row>
    <row r="45" s="1" customFormat="1" ht="6.96" customHeight="1">
      <c r="B45" s="46"/>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2"/>
    </row>
    <row r="46" s="1" customFormat="1">
      <c r="B46" s="46"/>
      <c r="C46" s="76" t="s">
        <v>27</v>
      </c>
      <c r="D46" s="74"/>
      <c r="E46" s="74"/>
      <c r="F46" s="74"/>
      <c r="G46" s="74"/>
      <c r="H46" s="74"/>
      <c r="I46" s="74"/>
      <c r="J46" s="74"/>
      <c r="K46" s="74"/>
      <c r="L46" s="77" t="str">
        <f>IF(E11= "","",E11)</f>
        <v>Město Kostelec nad Orlicí</v>
      </c>
      <c r="M46" s="74"/>
      <c r="N46" s="74"/>
      <c r="O46" s="74"/>
      <c r="P46" s="74"/>
      <c r="Q46" s="74"/>
      <c r="R46" s="74"/>
      <c r="S46" s="74"/>
      <c r="T46" s="74"/>
      <c r="U46" s="74"/>
      <c r="V46" s="74"/>
      <c r="W46" s="74"/>
      <c r="X46" s="74"/>
      <c r="Y46" s="74"/>
      <c r="Z46" s="74"/>
      <c r="AA46" s="74"/>
      <c r="AB46" s="74"/>
      <c r="AC46" s="74"/>
      <c r="AD46" s="74"/>
      <c r="AE46" s="74"/>
      <c r="AF46" s="74"/>
      <c r="AG46" s="74"/>
      <c r="AH46" s="74"/>
      <c r="AI46" s="76" t="s">
        <v>35</v>
      </c>
      <c r="AJ46" s="74"/>
      <c r="AK46" s="74"/>
      <c r="AL46" s="74"/>
      <c r="AM46" s="77" t="str">
        <f>IF(E17="","",E17)</f>
        <v>DI PROJEKT s.r.o.</v>
      </c>
      <c r="AN46" s="77"/>
      <c r="AO46" s="77"/>
      <c r="AP46" s="77"/>
      <c r="AQ46" s="74"/>
      <c r="AR46" s="72"/>
      <c r="AS46" s="86" t="s">
        <v>55</v>
      </c>
      <c r="AT46" s="87"/>
      <c r="AU46" s="88"/>
      <c r="AV46" s="88"/>
      <c r="AW46" s="88"/>
      <c r="AX46" s="88"/>
      <c r="AY46" s="88"/>
      <c r="AZ46" s="88"/>
      <c r="BA46" s="88"/>
      <c r="BB46" s="88"/>
      <c r="BC46" s="88"/>
      <c r="BD46" s="89"/>
    </row>
    <row r="47" s="1" customFormat="1">
      <c r="B47" s="46"/>
      <c r="C47" s="76" t="s">
        <v>33</v>
      </c>
      <c r="D47" s="74"/>
      <c r="E47" s="74"/>
      <c r="F47" s="74"/>
      <c r="G47" s="74"/>
      <c r="H47" s="74"/>
      <c r="I47" s="74"/>
      <c r="J47" s="74"/>
      <c r="K47" s="74"/>
      <c r="L47" s="77" t="str">
        <f>IF(E14= "Vyplň údaj","",E14)</f>
        <v/>
      </c>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2"/>
      <c r="AS47" s="90"/>
      <c r="AT47" s="91"/>
      <c r="AU47" s="92"/>
      <c r="AV47" s="92"/>
      <c r="AW47" s="92"/>
      <c r="AX47" s="92"/>
      <c r="AY47" s="92"/>
      <c r="AZ47" s="92"/>
      <c r="BA47" s="92"/>
      <c r="BB47" s="92"/>
      <c r="BC47" s="92"/>
      <c r="BD47" s="93"/>
    </row>
    <row r="48" s="1" customFormat="1" ht="10.8" customHeight="1">
      <c r="B48" s="46"/>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2"/>
      <c r="AS48" s="94"/>
      <c r="AT48" s="55"/>
      <c r="AU48" s="47"/>
      <c r="AV48" s="47"/>
      <c r="AW48" s="47"/>
      <c r="AX48" s="47"/>
      <c r="AY48" s="47"/>
      <c r="AZ48" s="47"/>
      <c r="BA48" s="47"/>
      <c r="BB48" s="47"/>
      <c r="BC48" s="47"/>
      <c r="BD48" s="95"/>
    </row>
    <row r="49" s="1" customFormat="1" ht="29.28" customHeight="1">
      <c r="B49" s="46"/>
      <c r="C49" s="96" t="s">
        <v>56</v>
      </c>
      <c r="D49" s="97"/>
      <c r="E49" s="97"/>
      <c r="F49" s="97"/>
      <c r="G49" s="97"/>
      <c r="H49" s="98"/>
      <c r="I49" s="99" t="s">
        <v>57</v>
      </c>
      <c r="J49" s="97"/>
      <c r="K49" s="97"/>
      <c r="L49" s="97"/>
      <c r="M49" s="97"/>
      <c r="N49" s="97"/>
      <c r="O49" s="97"/>
      <c r="P49" s="97"/>
      <c r="Q49" s="97"/>
      <c r="R49" s="97"/>
      <c r="S49" s="97"/>
      <c r="T49" s="97"/>
      <c r="U49" s="97"/>
      <c r="V49" s="97"/>
      <c r="W49" s="97"/>
      <c r="X49" s="97"/>
      <c r="Y49" s="97"/>
      <c r="Z49" s="97"/>
      <c r="AA49" s="97"/>
      <c r="AB49" s="97"/>
      <c r="AC49" s="97"/>
      <c r="AD49" s="97"/>
      <c r="AE49" s="97"/>
      <c r="AF49" s="97"/>
      <c r="AG49" s="100" t="s">
        <v>58</v>
      </c>
      <c r="AH49" s="97"/>
      <c r="AI49" s="97"/>
      <c r="AJ49" s="97"/>
      <c r="AK49" s="97"/>
      <c r="AL49" s="97"/>
      <c r="AM49" s="97"/>
      <c r="AN49" s="99" t="s">
        <v>59</v>
      </c>
      <c r="AO49" s="97"/>
      <c r="AP49" s="97"/>
      <c r="AQ49" s="101" t="s">
        <v>60</v>
      </c>
      <c r="AR49" s="72"/>
      <c r="AS49" s="102" t="s">
        <v>61</v>
      </c>
      <c r="AT49" s="103" t="s">
        <v>62</v>
      </c>
      <c r="AU49" s="103" t="s">
        <v>63</v>
      </c>
      <c r="AV49" s="103" t="s">
        <v>64</v>
      </c>
      <c r="AW49" s="103" t="s">
        <v>65</v>
      </c>
      <c r="AX49" s="103" t="s">
        <v>66</v>
      </c>
      <c r="AY49" s="103" t="s">
        <v>67</v>
      </c>
      <c r="AZ49" s="103" t="s">
        <v>68</v>
      </c>
      <c r="BA49" s="103" t="s">
        <v>69</v>
      </c>
      <c r="BB49" s="103" t="s">
        <v>70</v>
      </c>
      <c r="BC49" s="103" t="s">
        <v>71</v>
      </c>
      <c r="BD49" s="104" t="s">
        <v>72</v>
      </c>
    </row>
    <row r="50" s="1" customFormat="1" ht="10.8" customHeight="1">
      <c r="B50" s="46"/>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2"/>
      <c r="AS50" s="105"/>
      <c r="AT50" s="106"/>
      <c r="AU50" s="106"/>
      <c r="AV50" s="106"/>
      <c r="AW50" s="106"/>
      <c r="AX50" s="106"/>
      <c r="AY50" s="106"/>
      <c r="AZ50" s="106"/>
      <c r="BA50" s="106"/>
      <c r="BB50" s="106"/>
      <c r="BC50" s="106"/>
      <c r="BD50" s="107"/>
    </row>
    <row r="51" s="4" customFormat="1" ht="32.4" customHeight="1">
      <c r="B51" s="79"/>
      <c r="C51" s="108" t="s">
        <v>73</v>
      </c>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10">
        <f>ROUND(SUM(AG52:AG54),2)</f>
        <v>0</v>
      </c>
      <c r="AH51" s="110"/>
      <c r="AI51" s="110"/>
      <c r="AJ51" s="110"/>
      <c r="AK51" s="110"/>
      <c r="AL51" s="110"/>
      <c r="AM51" s="110"/>
      <c r="AN51" s="111">
        <f>SUM(AG51,AT51)</f>
        <v>0</v>
      </c>
      <c r="AO51" s="111"/>
      <c r="AP51" s="111"/>
      <c r="AQ51" s="112" t="s">
        <v>21</v>
      </c>
      <c r="AR51" s="83"/>
      <c r="AS51" s="113">
        <f>ROUND(SUM(AS52:AS54),2)</f>
        <v>0</v>
      </c>
      <c r="AT51" s="114">
        <f>ROUND(SUM(AV51:AW51),2)</f>
        <v>0</v>
      </c>
      <c r="AU51" s="115">
        <f>ROUND(SUM(AU52:AU54),5)</f>
        <v>0</v>
      </c>
      <c r="AV51" s="114">
        <f>ROUND(AZ51*L26,2)</f>
        <v>0</v>
      </c>
      <c r="AW51" s="114">
        <f>ROUND(BA51*L27,2)</f>
        <v>0</v>
      </c>
      <c r="AX51" s="114">
        <f>ROUND(BB51*L26,2)</f>
        <v>0</v>
      </c>
      <c r="AY51" s="114">
        <f>ROUND(BC51*L27,2)</f>
        <v>0</v>
      </c>
      <c r="AZ51" s="114">
        <f>ROUND(SUM(AZ52:AZ54),2)</f>
        <v>0</v>
      </c>
      <c r="BA51" s="114">
        <f>ROUND(SUM(BA52:BA54),2)</f>
        <v>0</v>
      </c>
      <c r="BB51" s="114">
        <f>ROUND(SUM(BB52:BB54),2)</f>
        <v>0</v>
      </c>
      <c r="BC51" s="114">
        <f>ROUND(SUM(BC52:BC54),2)</f>
        <v>0</v>
      </c>
      <c r="BD51" s="116">
        <f>ROUND(SUM(BD52:BD54),2)</f>
        <v>0</v>
      </c>
      <c r="BS51" s="117" t="s">
        <v>74</v>
      </c>
      <c r="BT51" s="117" t="s">
        <v>75</v>
      </c>
      <c r="BU51" s="118" t="s">
        <v>76</v>
      </c>
      <c r="BV51" s="117" t="s">
        <v>77</v>
      </c>
      <c r="BW51" s="117" t="s">
        <v>7</v>
      </c>
      <c r="BX51" s="117" t="s">
        <v>78</v>
      </c>
      <c r="CL51" s="117" t="s">
        <v>21</v>
      </c>
    </row>
    <row r="52" s="5" customFormat="1" ht="31.5" customHeight="1">
      <c r="A52" s="119" t="s">
        <v>79</v>
      </c>
      <c r="B52" s="120"/>
      <c r="C52" s="121"/>
      <c r="D52" s="122" t="s">
        <v>80</v>
      </c>
      <c r="E52" s="122"/>
      <c r="F52" s="122"/>
      <c r="G52" s="122"/>
      <c r="H52" s="122"/>
      <c r="I52" s="123"/>
      <c r="J52" s="122" t="s">
        <v>81</v>
      </c>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4">
        <f>'048-2017_101 - SO 101 KOM...'!J27</f>
        <v>0</v>
      </c>
      <c r="AH52" s="123"/>
      <c r="AI52" s="123"/>
      <c r="AJ52" s="123"/>
      <c r="AK52" s="123"/>
      <c r="AL52" s="123"/>
      <c r="AM52" s="123"/>
      <c r="AN52" s="124">
        <f>SUM(AG52,AT52)</f>
        <v>0</v>
      </c>
      <c r="AO52" s="123"/>
      <c r="AP52" s="123"/>
      <c r="AQ52" s="125" t="s">
        <v>82</v>
      </c>
      <c r="AR52" s="126"/>
      <c r="AS52" s="127">
        <v>0</v>
      </c>
      <c r="AT52" s="128">
        <f>ROUND(SUM(AV52:AW52),2)</f>
        <v>0</v>
      </c>
      <c r="AU52" s="129">
        <f>'048-2017_101 - SO 101 KOM...'!P86</f>
        <v>0</v>
      </c>
      <c r="AV52" s="128">
        <f>'048-2017_101 - SO 101 KOM...'!J30</f>
        <v>0</v>
      </c>
      <c r="AW52" s="128">
        <f>'048-2017_101 - SO 101 KOM...'!J31</f>
        <v>0</v>
      </c>
      <c r="AX52" s="128">
        <f>'048-2017_101 - SO 101 KOM...'!J32</f>
        <v>0</v>
      </c>
      <c r="AY52" s="128">
        <f>'048-2017_101 - SO 101 KOM...'!J33</f>
        <v>0</v>
      </c>
      <c r="AZ52" s="128">
        <f>'048-2017_101 - SO 101 KOM...'!F30</f>
        <v>0</v>
      </c>
      <c r="BA52" s="128">
        <f>'048-2017_101 - SO 101 KOM...'!F31</f>
        <v>0</v>
      </c>
      <c r="BB52" s="128">
        <f>'048-2017_101 - SO 101 KOM...'!F32</f>
        <v>0</v>
      </c>
      <c r="BC52" s="128">
        <f>'048-2017_101 - SO 101 KOM...'!F33</f>
        <v>0</v>
      </c>
      <c r="BD52" s="130">
        <f>'048-2017_101 - SO 101 KOM...'!F34</f>
        <v>0</v>
      </c>
      <c r="BT52" s="131" t="s">
        <v>83</v>
      </c>
      <c r="BV52" s="131" t="s">
        <v>77</v>
      </c>
      <c r="BW52" s="131" t="s">
        <v>84</v>
      </c>
      <c r="BX52" s="131" t="s">
        <v>7</v>
      </c>
      <c r="CL52" s="131" t="s">
        <v>21</v>
      </c>
      <c r="CM52" s="131" t="s">
        <v>85</v>
      </c>
    </row>
    <row r="53" s="5" customFormat="1" ht="31.5" customHeight="1">
      <c r="A53" s="119" t="s">
        <v>79</v>
      </c>
      <c r="B53" s="120"/>
      <c r="C53" s="121"/>
      <c r="D53" s="122" t="s">
        <v>86</v>
      </c>
      <c r="E53" s="122"/>
      <c r="F53" s="122"/>
      <c r="G53" s="122"/>
      <c r="H53" s="122"/>
      <c r="I53" s="123"/>
      <c r="J53" s="122" t="s">
        <v>87</v>
      </c>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4">
        <f>'048-2017_102 - SO 102 KOM...'!J27</f>
        <v>0</v>
      </c>
      <c r="AH53" s="123"/>
      <c r="AI53" s="123"/>
      <c r="AJ53" s="123"/>
      <c r="AK53" s="123"/>
      <c r="AL53" s="123"/>
      <c r="AM53" s="123"/>
      <c r="AN53" s="124">
        <f>SUM(AG53,AT53)</f>
        <v>0</v>
      </c>
      <c r="AO53" s="123"/>
      <c r="AP53" s="123"/>
      <c r="AQ53" s="125" t="s">
        <v>82</v>
      </c>
      <c r="AR53" s="126"/>
      <c r="AS53" s="127">
        <v>0</v>
      </c>
      <c r="AT53" s="128">
        <f>ROUND(SUM(AV53:AW53),2)</f>
        <v>0</v>
      </c>
      <c r="AU53" s="129">
        <f>'048-2017_102 - SO 102 KOM...'!P85</f>
        <v>0</v>
      </c>
      <c r="AV53" s="128">
        <f>'048-2017_102 - SO 102 KOM...'!J30</f>
        <v>0</v>
      </c>
      <c r="AW53" s="128">
        <f>'048-2017_102 - SO 102 KOM...'!J31</f>
        <v>0</v>
      </c>
      <c r="AX53" s="128">
        <f>'048-2017_102 - SO 102 KOM...'!J32</f>
        <v>0</v>
      </c>
      <c r="AY53" s="128">
        <f>'048-2017_102 - SO 102 KOM...'!J33</f>
        <v>0</v>
      </c>
      <c r="AZ53" s="128">
        <f>'048-2017_102 - SO 102 KOM...'!F30</f>
        <v>0</v>
      </c>
      <c r="BA53" s="128">
        <f>'048-2017_102 - SO 102 KOM...'!F31</f>
        <v>0</v>
      </c>
      <c r="BB53" s="128">
        <f>'048-2017_102 - SO 102 KOM...'!F32</f>
        <v>0</v>
      </c>
      <c r="BC53" s="128">
        <f>'048-2017_102 - SO 102 KOM...'!F33</f>
        <v>0</v>
      </c>
      <c r="BD53" s="130">
        <f>'048-2017_102 - SO 102 KOM...'!F34</f>
        <v>0</v>
      </c>
      <c r="BT53" s="131" t="s">
        <v>83</v>
      </c>
      <c r="BV53" s="131" t="s">
        <v>77</v>
      </c>
      <c r="BW53" s="131" t="s">
        <v>88</v>
      </c>
      <c r="BX53" s="131" t="s">
        <v>7</v>
      </c>
      <c r="CL53" s="131" t="s">
        <v>21</v>
      </c>
      <c r="CM53" s="131" t="s">
        <v>85</v>
      </c>
    </row>
    <row r="54" s="5" customFormat="1" ht="31.5" customHeight="1">
      <c r="A54" s="119" t="s">
        <v>79</v>
      </c>
      <c r="B54" s="120"/>
      <c r="C54" s="121"/>
      <c r="D54" s="122" t="s">
        <v>89</v>
      </c>
      <c r="E54" s="122"/>
      <c r="F54" s="122"/>
      <c r="G54" s="122"/>
      <c r="H54" s="122"/>
      <c r="I54" s="123"/>
      <c r="J54" s="122" t="s">
        <v>90</v>
      </c>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4">
        <f>'048-2017_103 - SO 103 KOM...'!J27</f>
        <v>0</v>
      </c>
      <c r="AH54" s="123"/>
      <c r="AI54" s="123"/>
      <c r="AJ54" s="123"/>
      <c r="AK54" s="123"/>
      <c r="AL54" s="123"/>
      <c r="AM54" s="123"/>
      <c r="AN54" s="124">
        <f>SUM(AG54,AT54)</f>
        <v>0</v>
      </c>
      <c r="AO54" s="123"/>
      <c r="AP54" s="123"/>
      <c r="AQ54" s="125" t="s">
        <v>82</v>
      </c>
      <c r="AR54" s="126"/>
      <c r="AS54" s="132">
        <v>0</v>
      </c>
      <c r="AT54" s="133">
        <f>ROUND(SUM(AV54:AW54),2)</f>
        <v>0</v>
      </c>
      <c r="AU54" s="134">
        <f>'048-2017_103 - SO 103 KOM...'!P86</f>
        <v>0</v>
      </c>
      <c r="AV54" s="133">
        <f>'048-2017_103 - SO 103 KOM...'!J30</f>
        <v>0</v>
      </c>
      <c r="AW54" s="133">
        <f>'048-2017_103 - SO 103 KOM...'!J31</f>
        <v>0</v>
      </c>
      <c r="AX54" s="133">
        <f>'048-2017_103 - SO 103 KOM...'!J32</f>
        <v>0</v>
      </c>
      <c r="AY54" s="133">
        <f>'048-2017_103 - SO 103 KOM...'!J33</f>
        <v>0</v>
      </c>
      <c r="AZ54" s="133">
        <f>'048-2017_103 - SO 103 KOM...'!F30</f>
        <v>0</v>
      </c>
      <c r="BA54" s="133">
        <f>'048-2017_103 - SO 103 KOM...'!F31</f>
        <v>0</v>
      </c>
      <c r="BB54" s="133">
        <f>'048-2017_103 - SO 103 KOM...'!F32</f>
        <v>0</v>
      </c>
      <c r="BC54" s="133">
        <f>'048-2017_103 - SO 103 KOM...'!F33</f>
        <v>0</v>
      </c>
      <c r="BD54" s="135">
        <f>'048-2017_103 - SO 103 KOM...'!F34</f>
        <v>0</v>
      </c>
      <c r="BT54" s="131" t="s">
        <v>83</v>
      </c>
      <c r="BV54" s="131" t="s">
        <v>77</v>
      </c>
      <c r="BW54" s="131" t="s">
        <v>91</v>
      </c>
      <c r="BX54" s="131" t="s">
        <v>7</v>
      </c>
      <c r="CL54" s="131" t="s">
        <v>21</v>
      </c>
      <c r="CM54" s="131" t="s">
        <v>85</v>
      </c>
    </row>
    <row r="55" s="1" customFormat="1" ht="30" customHeight="1">
      <c r="B55" s="46"/>
      <c r="C55" s="74"/>
      <c r="D55" s="74"/>
      <c r="E55" s="74"/>
      <c r="F55" s="74"/>
      <c r="G55" s="74"/>
      <c r="H55" s="74"/>
      <c r="I55" s="74"/>
      <c r="J55" s="74"/>
      <c r="K55" s="74"/>
      <c r="L55" s="74"/>
      <c r="M55" s="74"/>
      <c r="N55" s="74"/>
      <c r="O55" s="74"/>
      <c r="P55" s="74"/>
      <c r="Q55" s="74"/>
      <c r="R55" s="74"/>
      <c r="S55" s="74"/>
      <c r="T55" s="74"/>
      <c r="U55" s="74"/>
      <c r="V55" s="74"/>
      <c r="W55" s="74"/>
      <c r="X55" s="74"/>
      <c r="Y55" s="74"/>
      <c r="Z55" s="74"/>
      <c r="AA55" s="74"/>
      <c r="AB55" s="74"/>
      <c r="AC55" s="74"/>
      <c r="AD55" s="74"/>
      <c r="AE55" s="74"/>
      <c r="AF55" s="74"/>
      <c r="AG55" s="74"/>
      <c r="AH55" s="74"/>
      <c r="AI55" s="74"/>
      <c r="AJ55" s="74"/>
      <c r="AK55" s="74"/>
      <c r="AL55" s="74"/>
      <c r="AM55" s="74"/>
      <c r="AN55" s="74"/>
      <c r="AO55" s="74"/>
      <c r="AP55" s="74"/>
      <c r="AQ55" s="74"/>
      <c r="AR55" s="72"/>
    </row>
    <row r="56" s="1" customFormat="1" ht="6.96" customHeight="1">
      <c r="B56" s="67"/>
      <c r="C56" s="68"/>
      <c r="D56" s="68"/>
      <c r="E56" s="68"/>
      <c r="F56" s="68"/>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68"/>
      <c r="AP56" s="68"/>
      <c r="AQ56" s="68"/>
      <c r="AR56" s="72"/>
    </row>
  </sheetData>
  <sheetProtection sheet="1" formatColumns="0" formatRows="0" objects="1" scenarios="1" spinCount="100000" saltValue="Q6aLQFHAyzTgCG7ObwjeaCU0uvFTx3aokVa8+AiE1/H5jnwKpCtUQSHXifwE/5n6YmmlMoqr6+bZrh0FDoqJTA==" hashValue="x5N4GYdM8dFUwhXNiWVndD3fRC8FZGrYs7gHwPjHHIHN0USmVDnqwpmdgN4h2qhSkZwNZGnB+0LhcAZED0b+CA==" algorithmName="SHA-512" password="CC35"/>
  <mergeCells count="4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N54:AP54"/>
    <mergeCell ref="AG54:AM54"/>
    <mergeCell ref="D54:H54"/>
    <mergeCell ref="J54:AF54"/>
    <mergeCell ref="AG51:AM51"/>
    <mergeCell ref="AN51:AP51"/>
    <mergeCell ref="AR2:BE2"/>
  </mergeCells>
  <hyperlinks>
    <hyperlink ref="K1:S1" location="C2" display="1) Rekapitulace stavby"/>
    <hyperlink ref="W1:AI1" location="C51" display="2) Rekapitulace objektů stavby a soupisů prací"/>
    <hyperlink ref="A52" location="'048-2017_101 - SO 101 KOM...'!C2" display="/"/>
    <hyperlink ref="A53" location="'048-2017_102 - SO 102 KOM...'!C2" display="/"/>
    <hyperlink ref="A54" location="'048-2017_103 - SO 103 KOM...'!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92</v>
      </c>
      <c r="G1" s="139" t="s">
        <v>93</v>
      </c>
      <c r="H1" s="139"/>
      <c r="I1" s="140"/>
      <c r="J1" s="139" t="s">
        <v>94</v>
      </c>
      <c r="K1" s="138" t="s">
        <v>95</v>
      </c>
      <c r="L1" s="139" t="s">
        <v>96</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84</v>
      </c>
    </row>
    <row r="3" ht="6.96" customHeight="1">
      <c r="B3" s="25"/>
      <c r="C3" s="26"/>
      <c r="D3" s="26"/>
      <c r="E3" s="26"/>
      <c r="F3" s="26"/>
      <c r="G3" s="26"/>
      <c r="H3" s="26"/>
      <c r="I3" s="141"/>
      <c r="J3" s="26"/>
      <c r="K3" s="27"/>
      <c r="AT3" s="24" t="s">
        <v>85</v>
      </c>
    </row>
    <row r="4" ht="36.96" customHeight="1">
      <c r="B4" s="28"/>
      <c r="C4" s="29"/>
      <c r="D4" s="30" t="s">
        <v>97</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Projekt pro výstavbu a opravu komunikace Erbenova, Na Spojce a Tůmova, Kostelec nad Orlicí</v>
      </c>
      <c r="F7" s="40"/>
      <c r="G7" s="40"/>
      <c r="H7" s="40"/>
      <c r="I7" s="142"/>
      <c r="J7" s="29"/>
      <c r="K7" s="31"/>
    </row>
    <row r="8" s="1" customFormat="1">
      <c r="B8" s="46"/>
      <c r="C8" s="47"/>
      <c r="D8" s="40" t="s">
        <v>98</v>
      </c>
      <c r="E8" s="47"/>
      <c r="F8" s="47"/>
      <c r="G8" s="47"/>
      <c r="H8" s="47"/>
      <c r="I8" s="144"/>
      <c r="J8" s="47"/>
      <c r="K8" s="51"/>
    </row>
    <row r="9" s="1" customFormat="1" ht="36.96" customHeight="1">
      <c r="B9" s="46"/>
      <c r="C9" s="47"/>
      <c r="D9" s="47"/>
      <c r="E9" s="145" t="s">
        <v>99</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21</v>
      </c>
      <c r="K11" s="51"/>
    </row>
    <row r="12" s="1" customFormat="1" ht="14.4" customHeight="1">
      <c r="B12" s="46"/>
      <c r="C12" s="47"/>
      <c r="D12" s="40" t="s">
        <v>23</v>
      </c>
      <c r="E12" s="47"/>
      <c r="F12" s="35" t="s">
        <v>24</v>
      </c>
      <c r="G12" s="47"/>
      <c r="H12" s="47"/>
      <c r="I12" s="146" t="s">
        <v>25</v>
      </c>
      <c r="J12" s="147" t="str">
        <f>'Rekapitulace stavby'!AN8</f>
        <v>17. 11. 2017</v>
      </c>
      <c r="K12" s="51"/>
    </row>
    <row r="13" s="1" customFormat="1" ht="10.8" customHeight="1">
      <c r="B13" s="46"/>
      <c r="C13" s="47"/>
      <c r="D13" s="47"/>
      <c r="E13" s="47"/>
      <c r="F13" s="47"/>
      <c r="G13" s="47"/>
      <c r="H13" s="47"/>
      <c r="I13" s="144"/>
      <c r="J13" s="47"/>
      <c r="K13" s="51"/>
    </row>
    <row r="14" s="1" customFormat="1" ht="14.4" customHeight="1">
      <c r="B14" s="46"/>
      <c r="C14" s="47"/>
      <c r="D14" s="40" t="s">
        <v>27</v>
      </c>
      <c r="E14" s="47"/>
      <c r="F14" s="47"/>
      <c r="G14" s="47"/>
      <c r="H14" s="47"/>
      <c r="I14" s="146" t="s">
        <v>28</v>
      </c>
      <c r="J14" s="35" t="s">
        <v>29</v>
      </c>
      <c r="K14" s="51"/>
    </row>
    <row r="15" s="1" customFormat="1" ht="18" customHeight="1">
      <c r="B15" s="46"/>
      <c r="C15" s="47"/>
      <c r="D15" s="47"/>
      <c r="E15" s="35" t="s">
        <v>30</v>
      </c>
      <c r="F15" s="47"/>
      <c r="G15" s="47"/>
      <c r="H15" s="47"/>
      <c r="I15" s="146" t="s">
        <v>31</v>
      </c>
      <c r="J15" s="35" t="s">
        <v>32</v>
      </c>
      <c r="K15" s="51"/>
    </row>
    <row r="16" s="1" customFormat="1" ht="6.96" customHeight="1">
      <c r="B16" s="46"/>
      <c r="C16" s="47"/>
      <c r="D16" s="47"/>
      <c r="E16" s="47"/>
      <c r="F16" s="47"/>
      <c r="G16" s="47"/>
      <c r="H16" s="47"/>
      <c r="I16" s="144"/>
      <c r="J16" s="47"/>
      <c r="K16" s="51"/>
    </row>
    <row r="17" s="1" customFormat="1" ht="14.4" customHeight="1">
      <c r="B17" s="46"/>
      <c r="C17" s="47"/>
      <c r="D17" s="40" t="s">
        <v>33</v>
      </c>
      <c r="E17" s="47"/>
      <c r="F17" s="47"/>
      <c r="G17" s="47"/>
      <c r="H17" s="47"/>
      <c r="I17" s="146" t="s">
        <v>28</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31</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35</v>
      </c>
      <c r="E20" s="47"/>
      <c r="F20" s="47"/>
      <c r="G20" s="47"/>
      <c r="H20" s="47"/>
      <c r="I20" s="146" t="s">
        <v>28</v>
      </c>
      <c r="J20" s="35" t="s">
        <v>36</v>
      </c>
      <c r="K20" s="51"/>
    </row>
    <row r="21" s="1" customFormat="1" ht="18" customHeight="1">
      <c r="B21" s="46"/>
      <c r="C21" s="47"/>
      <c r="D21" s="47"/>
      <c r="E21" s="35" t="s">
        <v>37</v>
      </c>
      <c r="F21" s="47"/>
      <c r="G21" s="47"/>
      <c r="H21" s="47"/>
      <c r="I21" s="146" t="s">
        <v>31</v>
      </c>
      <c r="J21" s="35" t="s">
        <v>38</v>
      </c>
      <c r="K21" s="51"/>
    </row>
    <row r="22" s="1" customFormat="1" ht="6.96" customHeight="1">
      <c r="B22" s="46"/>
      <c r="C22" s="47"/>
      <c r="D22" s="47"/>
      <c r="E22" s="47"/>
      <c r="F22" s="47"/>
      <c r="G22" s="47"/>
      <c r="H22" s="47"/>
      <c r="I22" s="144"/>
      <c r="J22" s="47"/>
      <c r="K22" s="51"/>
    </row>
    <row r="23" s="1" customFormat="1" ht="14.4" customHeight="1">
      <c r="B23" s="46"/>
      <c r="C23" s="47"/>
      <c r="D23" s="40" t="s">
        <v>40</v>
      </c>
      <c r="E23" s="47"/>
      <c r="F23" s="47"/>
      <c r="G23" s="47"/>
      <c r="H23" s="47"/>
      <c r="I23" s="144"/>
      <c r="J23" s="47"/>
      <c r="K23" s="51"/>
    </row>
    <row r="24" s="6" customFormat="1" ht="16.5" customHeight="1">
      <c r="B24" s="148"/>
      <c r="C24" s="149"/>
      <c r="D24" s="149"/>
      <c r="E24" s="44" t="s">
        <v>21</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41</v>
      </c>
      <c r="E27" s="47"/>
      <c r="F27" s="47"/>
      <c r="G27" s="47"/>
      <c r="H27" s="47"/>
      <c r="I27" s="144"/>
      <c r="J27" s="155">
        <f>ROUND(J86,2)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43</v>
      </c>
      <c r="G29" s="47"/>
      <c r="H29" s="47"/>
      <c r="I29" s="156" t="s">
        <v>42</v>
      </c>
      <c r="J29" s="52" t="s">
        <v>44</v>
      </c>
      <c r="K29" s="51"/>
    </row>
    <row r="30" s="1" customFormat="1" ht="14.4" customHeight="1">
      <c r="B30" s="46"/>
      <c r="C30" s="47"/>
      <c r="D30" s="55" t="s">
        <v>45</v>
      </c>
      <c r="E30" s="55" t="s">
        <v>46</v>
      </c>
      <c r="F30" s="157">
        <f>ROUND(SUM(BE86:BE407), 2)</f>
        <v>0</v>
      </c>
      <c r="G30" s="47"/>
      <c r="H30" s="47"/>
      <c r="I30" s="158">
        <v>0.20999999999999999</v>
      </c>
      <c r="J30" s="157">
        <f>ROUND(ROUND((SUM(BE86:BE407)), 2)*I30, 2)</f>
        <v>0</v>
      </c>
      <c r="K30" s="51"/>
    </row>
    <row r="31" s="1" customFormat="1" ht="14.4" customHeight="1">
      <c r="B31" s="46"/>
      <c r="C31" s="47"/>
      <c r="D31" s="47"/>
      <c r="E31" s="55" t="s">
        <v>47</v>
      </c>
      <c r="F31" s="157">
        <f>ROUND(SUM(BF86:BF407), 2)</f>
        <v>0</v>
      </c>
      <c r="G31" s="47"/>
      <c r="H31" s="47"/>
      <c r="I31" s="158">
        <v>0.14999999999999999</v>
      </c>
      <c r="J31" s="157">
        <f>ROUND(ROUND((SUM(BF86:BF407)), 2)*I31, 2)</f>
        <v>0</v>
      </c>
      <c r="K31" s="51"/>
    </row>
    <row r="32" hidden="1" s="1" customFormat="1" ht="14.4" customHeight="1">
      <c r="B32" s="46"/>
      <c r="C32" s="47"/>
      <c r="D32" s="47"/>
      <c r="E32" s="55" t="s">
        <v>48</v>
      </c>
      <c r="F32" s="157">
        <f>ROUND(SUM(BG86:BG407), 2)</f>
        <v>0</v>
      </c>
      <c r="G32" s="47"/>
      <c r="H32" s="47"/>
      <c r="I32" s="158">
        <v>0.20999999999999999</v>
      </c>
      <c r="J32" s="157">
        <v>0</v>
      </c>
      <c r="K32" s="51"/>
    </row>
    <row r="33" hidden="1" s="1" customFormat="1" ht="14.4" customHeight="1">
      <c r="B33" s="46"/>
      <c r="C33" s="47"/>
      <c r="D33" s="47"/>
      <c r="E33" s="55" t="s">
        <v>49</v>
      </c>
      <c r="F33" s="157">
        <f>ROUND(SUM(BH86:BH407), 2)</f>
        <v>0</v>
      </c>
      <c r="G33" s="47"/>
      <c r="H33" s="47"/>
      <c r="I33" s="158">
        <v>0.14999999999999999</v>
      </c>
      <c r="J33" s="157">
        <v>0</v>
      </c>
      <c r="K33" s="51"/>
    </row>
    <row r="34" hidden="1" s="1" customFormat="1" ht="14.4" customHeight="1">
      <c r="B34" s="46"/>
      <c r="C34" s="47"/>
      <c r="D34" s="47"/>
      <c r="E34" s="55" t="s">
        <v>50</v>
      </c>
      <c r="F34" s="157">
        <f>ROUND(SUM(BI86:BI407),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51</v>
      </c>
      <c r="E36" s="98"/>
      <c r="F36" s="98"/>
      <c r="G36" s="161" t="s">
        <v>52</v>
      </c>
      <c r="H36" s="162" t="s">
        <v>53</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100</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Projekt pro výstavbu a opravu komunikace Erbenova, Na Spojce a Tůmova, Kostelec nad Orlicí</v>
      </c>
      <c r="F45" s="40"/>
      <c r="G45" s="40"/>
      <c r="H45" s="40"/>
      <c r="I45" s="144"/>
      <c r="J45" s="47"/>
      <c r="K45" s="51"/>
    </row>
    <row r="46" s="1" customFormat="1" ht="14.4" customHeight="1">
      <c r="B46" s="46"/>
      <c r="C46" s="40" t="s">
        <v>98</v>
      </c>
      <c r="D46" s="47"/>
      <c r="E46" s="47"/>
      <c r="F46" s="47"/>
      <c r="G46" s="47"/>
      <c r="H46" s="47"/>
      <c r="I46" s="144"/>
      <c r="J46" s="47"/>
      <c r="K46" s="51"/>
    </row>
    <row r="47" s="1" customFormat="1" ht="17.25" customHeight="1">
      <c r="B47" s="46"/>
      <c r="C47" s="47"/>
      <c r="D47" s="47"/>
      <c r="E47" s="145" t="str">
        <f>E9</f>
        <v>048/2017_101 - SO 101 KOMUNIKACE A CHODNÍKY - UL. ERBENOVA</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23</v>
      </c>
      <c r="D49" s="47"/>
      <c r="E49" s="47"/>
      <c r="F49" s="35" t="str">
        <f>F12</f>
        <v>ul. Erbenova, Na Spojce a Tůmova</v>
      </c>
      <c r="G49" s="47"/>
      <c r="H49" s="47"/>
      <c r="I49" s="146" t="s">
        <v>25</v>
      </c>
      <c r="J49" s="147" t="str">
        <f>IF(J12="","",J12)</f>
        <v>17. 11. 2017</v>
      </c>
      <c r="K49" s="51"/>
    </row>
    <row r="50" s="1" customFormat="1" ht="6.96" customHeight="1">
      <c r="B50" s="46"/>
      <c r="C50" s="47"/>
      <c r="D50" s="47"/>
      <c r="E50" s="47"/>
      <c r="F50" s="47"/>
      <c r="G50" s="47"/>
      <c r="H50" s="47"/>
      <c r="I50" s="144"/>
      <c r="J50" s="47"/>
      <c r="K50" s="51"/>
    </row>
    <row r="51" s="1" customFormat="1">
      <c r="B51" s="46"/>
      <c r="C51" s="40" t="s">
        <v>27</v>
      </c>
      <c r="D51" s="47"/>
      <c r="E51" s="47"/>
      <c r="F51" s="35" t="str">
        <f>E15</f>
        <v>Město Kostelec nad Orlicí</v>
      </c>
      <c r="G51" s="47"/>
      <c r="H51" s="47"/>
      <c r="I51" s="146" t="s">
        <v>35</v>
      </c>
      <c r="J51" s="44" t="str">
        <f>E21</f>
        <v>DI PROJEKT s.r.o.</v>
      </c>
      <c r="K51" s="51"/>
    </row>
    <row r="52" s="1" customFormat="1" ht="14.4" customHeight="1">
      <c r="B52" s="46"/>
      <c r="C52" s="40" t="s">
        <v>33</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101</v>
      </c>
      <c r="D54" s="159"/>
      <c r="E54" s="159"/>
      <c r="F54" s="159"/>
      <c r="G54" s="159"/>
      <c r="H54" s="159"/>
      <c r="I54" s="173"/>
      <c r="J54" s="174" t="s">
        <v>102</v>
      </c>
      <c r="K54" s="175"/>
    </row>
    <row r="55" s="1" customFormat="1" ht="10.32" customHeight="1">
      <c r="B55" s="46"/>
      <c r="C55" s="47"/>
      <c r="D55" s="47"/>
      <c r="E55" s="47"/>
      <c r="F55" s="47"/>
      <c r="G55" s="47"/>
      <c r="H55" s="47"/>
      <c r="I55" s="144"/>
      <c r="J55" s="47"/>
      <c r="K55" s="51"/>
    </row>
    <row r="56" s="1" customFormat="1" ht="29.28" customHeight="1">
      <c r="B56" s="46"/>
      <c r="C56" s="176" t="s">
        <v>103</v>
      </c>
      <c r="D56" s="47"/>
      <c r="E56" s="47"/>
      <c r="F56" s="47"/>
      <c r="G56" s="47"/>
      <c r="H56" s="47"/>
      <c r="I56" s="144"/>
      <c r="J56" s="155">
        <f>J86</f>
        <v>0</v>
      </c>
      <c r="K56" s="51"/>
      <c r="AU56" s="24" t="s">
        <v>104</v>
      </c>
    </row>
    <row r="57" s="7" customFormat="1" ht="24.96" customHeight="1">
      <c r="B57" s="177"/>
      <c r="C57" s="178"/>
      <c r="D57" s="179" t="s">
        <v>105</v>
      </c>
      <c r="E57" s="180"/>
      <c r="F57" s="180"/>
      <c r="G57" s="180"/>
      <c r="H57" s="180"/>
      <c r="I57" s="181"/>
      <c r="J57" s="182">
        <f>J87</f>
        <v>0</v>
      </c>
      <c r="K57" s="183"/>
    </row>
    <row r="58" s="8" customFormat="1" ht="19.92" customHeight="1">
      <c r="B58" s="184"/>
      <c r="C58" s="185"/>
      <c r="D58" s="186" t="s">
        <v>106</v>
      </c>
      <c r="E58" s="187"/>
      <c r="F58" s="187"/>
      <c r="G58" s="187"/>
      <c r="H58" s="187"/>
      <c r="I58" s="188"/>
      <c r="J58" s="189">
        <f>J88</f>
        <v>0</v>
      </c>
      <c r="K58" s="190"/>
    </row>
    <row r="59" s="8" customFormat="1" ht="19.92" customHeight="1">
      <c r="B59" s="184"/>
      <c r="C59" s="185"/>
      <c r="D59" s="186" t="s">
        <v>107</v>
      </c>
      <c r="E59" s="187"/>
      <c r="F59" s="187"/>
      <c r="G59" s="187"/>
      <c r="H59" s="187"/>
      <c r="I59" s="188"/>
      <c r="J59" s="189">
        <f>J200</f>
        <v>0</v>
      </c>
      <c r="K59" s="190"/>
    </row>
    <row r="60" s="8" customFormat="1" ht="19.92" customHeight="1">
      <c r="B60" s="184"/>
      <c r="C60" s="185"/>
      <c r="D60" s="186" t="s">
        <v>108</v>
      </c>
      <c r="E60" s="187"/>
      <c r="F60" s="187"/>
      <c r="G60" s="187"/>
      <c r="H60" s="187"/>
      <c r="I60" s="188"/>
      <c r="J60" s="189">
        <f>J207</f>
        <v>0</v>
      </c>
      <c r="K60" s="190"/>
    </row>
    <row r="61" s="8" customFormat="1" ht="19.92" customHeight="1">
      <c r="B61" s="184"/>
      <c r="C61" s="185"/>
      <c r="D61" s="186" t="s">
        <v>109</v>
      </c>
      <c r="E61" s="187"/>
      <c r="F61" s="187"/>
      <c r="G61" s="187"/>
      <c r="H61" s="187"/>
      <c r="I61" s="188"/>
      <c r="J61" s="189">
        <f>J274</f>
        <v>0</v>
      </c>
      <c r="K61" s="190"/>
    </row>
    <row r="62" s="8" customFormat="1" ht="19.92" customHeight="1">
      <c r="B62" s="184"/>
      <c r="C62" s="185"/>
      <c r="D62" s="186" t="s">
        <v>110</v>
      </c>
      <c r="E62" s="187"/>
      <c r="F62" s="187"/>
      <c r="G62" s="187"/>
      <c r="H62" s="187"/>
      <c r="I62" s="188"/>
      <c r="J62" s="189">
        <f>J294</f>
        <v>0</v>
      </c>
      <c r="K62" s="190"/>
    </row>
    <row r="63" s="8" customFormat="1" ht="14.88" customHeight="1">
      <c r="B63" s="184"/>
      <c r="C63" s="185"/>
      <c r="D63" s="186" t="s">
        <v>111</v>
      </c>
      <c r="E63" s="187"/>
      <c r="F63" s="187"/>
      <c r="G63" s="187"/>
      <c r="H63" s="187"/>
      <c r="I63" s="188"/>
      <c r="J63" s="189">
        <f>J373</f>
        <v>0</v>
      </c>
      <c r="K63" s="190"/>
    </row>
    <row r="64" s="8" customFormat="1" ht="19.92" customHeight="1">
      <c r="B64" s="184"/>
      <c r="C64" s="185"/>
      <c r="D64" s="186" t="s">
        <v>112</v>
      </c>
      <c r="E64" s="187"/>
      <c r="F64" s="187"/>
      <c r="G64" s="187"/>
      <c r="H64" s="187"/>
      <c r="I64" s="188"/>
      <c r="J64" s="189">
        <f>J395</f>
        <v>0</v>
      </c>
      <c r="K64" s="190"/>
    </row>
    <row r="65" s="7" customFormat="1" ht="24.96" customHeight="1">
      <c r="B65" s="177"/>
      <c r="C65" s="178"/>
      <c r="D65" s="179" t="s">
        <v>113</v>
      </c>
      <c r="E65" s="180"/>
      <c r="F65" s="180"/>
      <c r="G65" s="180"/>
      <c r="H65" s="180"/>
      <c r="I65" s="181"/>
      <c r="J65" s="182">
        <f>J398</f>
        <v>0</v>
      </c>
      <c r="K65" s="183"/>
    </row>
    <row r="66" s="8" customFormat="1" ht="19.92" customHeight="1">
      <c r="B66" s="184"/>
      <c r="C66" s="185"/>
      <c r="D66" s="186" t="s">
        <v>114</v>
      </c>
      <c r="E66" s="187"/>
      <c r="F66" s="187"/>
      <c r="G66" s="187"/>
      <c r="H66" s="187"/>
      <c r="I66" s="188"/>
      <c r="J66" s="189">
        <f>J406</f>
        <v>0</v>
      </c>
      <c r="K66" s="190"/>
    </row>
    <row r="67" s="1" customFormat="1" ht="21.84" customHeight="1">
      <c r="B67" s="46"/>
      <c r="C67" s="47"/>
      <c r="D67" s="47"/>
      <c r="E67" s="47"/>
      <c r="F67" s="47"/>
      <c r="G67" s="47"/>
      <c r="H67" s="47"/>
      <c r="I67" s="144"/>
      <c r="J67" s="47"/>
      <c r="K67" s="51"/>
    </row>
    <row r="68" s="1" customFormat="1" ht="6.96" customHeight="1">
      <c r="B68" s="67"/>
      <c r="C68" s="68"/>
      <c r="D68" s="68"/>
      <c r="E68" s="68"/>
      <c r="F68" s="68"/>
      <c r="G68" s="68"/>
      <c r="H68" s="68"/>
      <c r="I68" s="166"/>
      <c r="J68" s="68"/>
      <c r="K68" s="69"/>
    </row>
    <row r="72" s="1" customFormat="1" ht="6.96" customHeight="1">
      <c r="B72" s="70"/>
      <c r="C72" s="71"/>
      <c r="D72" s="71"/>
      <c r="E72" s="71"/>
      <c r="F72" s="71"/>
      <c r="G72" s="71"/>
      <c r="H72" s="71"/>
      <c r="I72" s="169"/>
      <c r="J72" s="71"/>
      <c r="K72" s="71"/>
      <c r="L72" s="72"/>
    </row>
    <row r="73" s="1" customFormat="1" ht="36.96" customHeight="1">
      <c r="B73" s="46"/>
      <c r="C73" s="73" t="s">
        <v>115</v>
      </c>
      <c r="D73" s="74"/>
      <c r="E73" s="74"/>
      <c r="F73" s="74"/>
      <c r="G73" s="74"/>
      <c r="H73" s="74"/>
      <c r="I73" s="191"/>
      <c r="J73" s="74"/>
      <c r="K73" s="74"/>
      <c r="L73" s="72"/>
    </row>
    <row r="74" s="1" customFormat="1" ht="6.96" customHeight="1">
      <c r="B74" s="46"/>
      <c r="C74" s="74"/>
      <c r="D74" s="74"/>
      <c r="E74" s="74"/>
      <c r="F74" s="74"/>
      <c r="G74" s="74"/>
      <c r="H74" s="74"/>
      <c r="I74" s="191"/>
      <c r="J74" s="74"/>
      <c r="K74" s="74"/>
      <c r="L74" s="72"/>
    </row>
    <row r="75" s="1" customFormat="1" ht="14.4" customHeight="1">
      <c r="B75" s="46"/>
      <c r="C75" s="76" t="s">
        <v>18</v>
      </c>
      <c r="D75" s="74"/>
      <c r="E75" s="74"/>
      <c r="F75" s="74"/>
      <c r="G75" s="74"/>
      <c r="H75" s="74"/>
      <c r="I75" s="191"/>
      <c r="J75" s="74"/>
      <c r="K75" s="74"/>
      <c r="L75" s="72"/>
    </row>
    <row r="76" s="1" customFormat="1" ht="16.5" customHeight="1">
      <c r="B76" s="46"/>
      <c r="C76" s="74"/>
      <c r="D76" s="74"/>
      <c r="E76" s="192" t="str">
        <f>E7</f>
        <v>Projekt pro výstavbu a opravu komunikace Erbenova, Na Spojce a Tůmova, Kostelec nad Orlicí</v>
      </c>
      <c r="F76" s="76"/>
      <c r="G76" s="76"/>
      <c r="H76" s="76"/>
      <c r="I76" s="191"/>
      <c r="J76" s="74"/>
      <c r="K76" s="74"/>
      <c r="L76" s="72"/>
    </row>
    <row r="77" s="1" customFormat="1" ht="14.4" customHeight="1">
      <c r="B77" s="46"/>
      <c r="C77" s="76" t="s">
        <v>98</v>
      </c>
      <c r="D77" s="74"/>
      <c r="E77" s="74"/>
      <c r="F77" s="74"/>
      <c r="G77" s="74"/>
      <c r="H77" s="74"/>
      <c r="I77" s="191"/>
      <c r="J77" s="74"/>
      <c r="K77" s="74"/>
      <c r="L77" s="72"/>
    </row>
    <row r="78" s="1" customFormat="1" ht="17.25" customHeight="1">
      <c r="B78" s="46"/>
      <c r="C78" s="74"/>
      <c r="D78" s="74"/>
      <c r="E78" s="82" t="str">
        <f>E9</f>
        <v>048/2017_101 - SO 101 KOMUNIKACE A CHODNÍKY - UL. ERBENOVA</v>
      </c>
      <c r="F78" s="74"/>
      <c r="G78" s="74"/>
      <c r="H78" s="74"/>
      <c r="I78" s="191"/>
      <c r="J78" s="74"/>
      <c r="K78" s="74"/>
      <c r="L78" s="72"/>
    </row>
    <row r="79" s="1" customFormat="1" ht="6.96" customHeight="1">
      <c r="B79" s="46"/>
      <c r="C79" s="74"/>
      <c r="D79" s="74"/>
      <c r="E79" s="74"/>
      <c r="F79" s="74"/>
      <c r="G79" s="74"/>
      <c r="H79" s="74"/>
      <c r="I79" s="191"/>
      <c r="J79" s="74"/>
      <c r="K79" s="74"/>
      <c r="L79" s="72"/>
    </row>
    <row r="80" s="1" customFormat="1" ht="18" customHeight="1">
      <c r="B80" s="46"/>
      <c r="C80" s="76" t="s">
        <v>23</v>
      </c>
      <c r="D80" s="74"/>
      <c r="E80" s="74"/>
      <c r="F80" s="193" t="str">
        <f>F12</f>
        <v>ul. Erbenova, Na Spojce a Tůmova</v>
      </c>
      <c r="G80" s="74"/>
      <c r="H80" s="74"/>
      <c r="I80" s="194" t="s">
        <v>25</v>
      </c>
      <c r="J80" s="85" t="str">
        <f>IF(J12="","",J12)</f>
        <v>17. 11. 2017</v>
      </c>
      <c r="K80" s="74"/>
      <c r="L80" s="72"/>
    </row>
    <row r="81" s="1" customFormat="1" ht="6.96" customHeight="1">
      <c r="B81" s="46"/>
      <c r="C81" s="74"/>
      <c r="D81" s="74"/>
      <c r="E81" s="74"/>
      <c r="F81" s="74"/>
      <c r="G81" s="74"/>
      <c r="H81" s="74"/>
      <c r="I81" s="191"/>
      <c r="J81" s="74"/>
      <c r="K81" s="74"/>
      <c r="L81" s="72"/>
    </row>
    <row r="82" s="1" customFormat="1">
      <c r="B82" s="46"/>
      <c r="C82" s="76" t="s">
        <v>27</v>
      </c>
      <c r="D82" s="74"/>
      <c r="E82" s="74"/>
      <c r="F82" s="193" t="str">
        <f>E15</f>
        <v>Město Kostelec nad Orlicí</v>
      </c>
      <c r="G82" s="74"/>
      <c r="H82" s="74"/>
      <c r="I82" s="194" t="s">
        <v>35</v>
      </c>
      <c r="J82" s="193" t="str">
        <f>E21</f>
        <v>DI PROJEKT s.r.o.</v>
      </c>
      <c r="K82" s="74"/>
      <c r="L82" s="72"/>
    </row>
    <row r="83" s="1" customFormat="1" ht="14.4" customHeight="1">
      <c r="B83" s="46"/>
      <c r="C83" s="76" t="s">
        <v>33</v>
      </c>
      <c r="D83" s="74"/>
      <c r="E83" s="74"/>
      <c r="F83" s="193" t="str">
        <f>IF(E18="","",E18)</f>
        <v/>
      </c>
      <c r="G83" s="74"/>
      <c r="H83" s="74"/>
      <c r="I83" s="191"/>
      <c r="J83" s="74"/>
      <c r="K83" s="74"/>
      <c r="L83" s="72"/>
    </row>
    <row r="84" s="1" customFormat="1" ht="10.32" customHeight="1">
      <c r="B84" s="46"/>
      <c r="C84" s="74"/>
      <c r="D84" s="74"/>
      <c r="E84" s="74"/>
      <c r="F84" s="74"/>
      <c r="G84" s="74"/>
      <c r="H84" s="74"/>
      <c r="I84" s="191"/>
      <c r="J84" s="74"/>
      <c r="K84" s="74"/>
      <c r="L84" s="72"/>
    </row>
    <row r="85" s="9" customFormat="1" ht="29.28" customHeight="1">
      <c r="B85" s="195"/>
      <c r="C85" s="196" t="s">
        <v>116</v>
      </c>
      <c r="D85" s="197" t="s">
        <v>60</v>
      </c>
      <c r="E85" s="197" t="s">
        <v>56</v>
      </c>
      <c r="F85" s="197" t="s">
        <v>117</v>
      </c>
      <c r="G85" s="197" t="s">
        <v>118</v>
      </c>
      <c r="H85" s="197" t="s">
        <v>119</v>
      </c>
      <c r="I85" s="198" t="s">
        <v>120</v>
      </c>
      <c r="J85" s="197" t="s">
        <v>102</v>
      </c>
      <c r="K85" s="199" t="s">
        <v>121</v>
      </c>
      <c r="L85" s="200"/>
      <c r="M85" s="102" t="s">
        <v>122</v>
      </c>
      <c r="N85" s="103" t="s">
        <v>45</v>
      </c>
      <c r="O85" s="103" t="s">
        <v>123</v>
      </c>
      <c r="P85" s="103" t="s">
        <v>124</v>
      </c>
      <c r="Q85" s="103" t="s">
        <v>125</v>
      </c>
      <c r="R85" s="103" t="s">
        <v>126</v>
      </c>
      <c r="S85" s="103" t="s">
        <v>127</v>
      </c>
      <c r="T85" s="104" t="s">
        <v>128</v>
      </c>
    </row>
    <row r="86" s="1" customFormat="1" ht="29.28" customHeight="1">
      <c r="B86" s="46"/>
      <c r="C86" s="108" t="s">
        <v>103</v>
      </c>
      <c r="D86" s="74"/>
      <c r="E86" s="74"/>
      <c r="F86" s="74"/>
      <c r="G86" s="74"/>
      <c r="H86" s="74"/>
      <c r="I86" s="191"/>
      <c r="J86" s="201">
        <f>BK86</f>
        <v>0</v>
      </c>
      <c r="K86" s="74"/>
      <c r="L86" s="72"/>
      <c r="M86" s="105"/>
      <c r="N86" s="106"/>
      <c r="O86" s="106"/>
      <c r="P86" s="202">
        <f>P87+P398</f>
        <v>0</v>
      </c>
      <c r="Q86" s="106"/>
      <c r="R86" s="202">
        <f>R87+R398</f>
        <v>629.162383976</v>
      </c>
      <c r="S86" s="106"/>
      <c r="T86" s="203">
        <f>T87+T398</f>
        <v>1141.2739999999999</v>
      </c>
      <c r="AT86" s="24" t="s">
        <v>74</v>
      </c>
      <c r="AU86" s="24" t="s">
        <v>104</v>
      </c>
      <c r="BK86" s="204">
        <f>BK87+BK398</f>
        <v>0</v>
      </c>
    </row>
    <row r="87" s="10" customFormat="1" ht="37.44" customHeight="1">
      <c r="B87" s="205"/>
      <c r="C87" s="206"/>
      <c r="D87" s="207" t="s">
        <v>74</v>
      </c>
      <c r="E87" s="208" t="s">
        <v>129</v>
      </c>
      <c r="F87" s="208" t="s">
        <v>130</v>
      </c>
      <c r="G87" s="206"/>
      <c r="H87" s="206"/>
      <c r="I87" s="209"/>
      <c r="J87" s="210">
        <f>BK87</f>
        <v>0</v>
      </c>
      <c r="K87" s="206"/>
      <c r="L87" s="211"/>
      <c r="M87" s="212"/>
      <c r="N87" s="213"/>
      <c r="O87" s="213"/>
      <c r="P87" s="214">
        <f>P88+P200+P207+P274+P294+P395</f>
        <v>0</v>
      </c>
      <c r="Q87" s="213"/>
      <c r="R87" s="214">
        <f>R88+R200+R207+R274+R294+R395</f>
        <v>629.162383976</v>
      </c>
      <c r="S87" s="213"/>
      <c r="T87" s="215">
        <f>T88+T200+T207+T274+T294+T395</f>
        <v>1141.2739999999999</v>
      </c>
      <c r="AR87" s="216" t="s">
        <v>83</v>
      </c>
      <c r="AT87" s="217" t="s">
        <v>74</v>
      </c>
      <c r="AU87" s="217" t="s">
        <v>75</v>
      </c>
      <c r="AY87" s="216" t="s">
        <v>131</v>
      </c>
      <c r="BK87" s="218">
        <f>BK88+BK200+BK207+BK274+BK294+BK395</f>
        <v>0</v>
      </c>
    </row>
    <row r="88" s="10" customFormat="1" ht="19.92" customHeight="1">
      <c r="B88" s="205"/>
      <c r="C88" s="206"/>
      <c r="D88" s="207" t="s">
        <v>74</v>
      </c>
      <c r="E88" s="219" t="s">
        <v>83</v>
      </c>
      <c r="F88" s="219" t="s">
        <v>132</v>
      </c>
      <c r="G88" s="206"/>
      <c r="H88" s="206"/>
      <c r="I88" s="209"/>
      <c r="J88" s="220">
        <f>BK88</f>
        <v>0</v>
      </c>
      <c r="K88" s="206"/>
      <c r="L88" s="211"/>
      <c r="M88" s="212"/>
      <c r="N88" s="213"/>
      <c r="O88" s="213"/>
      <c r="P88" s="214">
        <f>SUM(P89:P199)</f>
        <v>0</v>
      </c>
      <c r="Q88" s="213"/>
      <c r="R88" s="214">
        <f>SUM(R89:R199)</f>
        <v>134.79835996</v>
      </c>
      <c r="S88" s="213"/>
      <c r="T88" s="215">
        <f>SUM(T89:T199)</f>
        <v>1128.9099999999999</v>
      </c>
      <c r="AR88" s="216" t="s">
        <v>83</v>
      </c>
      <c r="AT88" s="217" t="s">
        <v>74</v>
      </c>
      <c r="AU88" s="217" t="s">
        <v>83</v>
      </c>
      <c r="AY88" s="216" t="s">
        <v>131</v>
      </c>
      <c r="BK88" s="218">
        <f>SUM(BK89:BK199)</f>
        <v>0</v>
      </c>
    </row>
    <row r="89" s="1" customFormat="1" ht="16.5" customHeight="1">
      <c r="B89" s="46"/>
      <c r="C89" s="221" t="s">
        <v>83</v>
      </c>
      <c r="D89" s="221" t="s">
        <v>133</v>
      </c>
      <c r="E89" s="222" t="s">
        <v>134</v>
      </c>
      <c r="F89" s="223" t="s">
        <v>135</v>
      </c>
      <c r="G89" s="224" t="s">
        <v>136</v>
      </c>
      <c r="H89" s="225">
        <v>318</v>
      </c>
      <c r="I89" s="226"/>
      <c r="J89" s="227">
        <f>ROUND(I89*H89,2)</f>
        <v>0</v>
      </c>
      <c r="K89" s="223" t="s">
        <v>137</v>
      </c>
      <c r="L89" s="72"/>
      <c r="M89" s="228" t="s">
        <v>21</v>
      </c>
      <c r="N89" s="229" t="s">
        <v>46</v>
      </c>
      <c r="O89" s="47"/>
      <c r="P89" s="230">
        <f>O89*H89</f>
        <v>0</v>
      </c>
      <c r="Q89" s="230">
        <v>0</v>
      </c>
      <c r="R89" s="230">
        <f>Q89*H89</f>
        <v>0</v>
      </c>
      <c r="S89" s="230">
        <v>0</v>
      </c>
      <c r="T89" s="231">
        <f>S89*H89</f>
        <v>0</v>
      </c>
      <c r="AR89" s="24" t="s">
        <v>138</v>
      </c>
      <c r="AT89" s="24" t="s">
        <v>133</v>
      </c>
      <c r="AU89" s="24" t="s">
        <v>85</v>
      </c>
      <c r="AY89" s="24" t="s">
        <v>131</v>
      </c>
      <c r="BE89" s="232">
        <f>IF(N89="základní",J89,0)</f>
        <v>0</v>
      </c>
      <c r="BF89" s="232">
        <f>IF(N89="snížená",J89,0)</f>
        <v>0</v>
      </c>
      <c r="BG89" s="232">
        <f>IF(N89="zákl. přenesená",J89,0)</f>
        <v>0</v>
      </c>
      <c r="BH89" s="232">
        <f>IF(N89="sníž. přenesená",J89,0)</f>
        <v>0</v>
      </c>
      <c r="BI89" s="232">
        <f>IF(N89="nulová",J89,0)</f>
        <v>0</v>
      </c>
      <c r="BJ89" s="24" t="s">
        <v>83</v>
      </c>
      <c r="BK89" s="232">
        <f>ROUND(I89*H89,2)</f>
        <v>0</v>
      </c>
      <c r="BL89" s="24" t="s">
        <v>138</v>
      </c>
      <c r="BM89" s="24" t="s">
        <v>139</v>
      </c>
    </row>
    <row r="90" s="11" customFormat="1">
      <c r="B90" s="233"/>
      <c r="C90" s="234"/>
      <c r="D90" s="235" t="s">
        <v>140</v>
      </c>
      <c r="E90" s="236" t="s">
        <v>21</v>
      </c>
      <c r="F90" s="237" t="s">
        <v>141</v>
      </c>
      <c r="G90" s="234"/>
      <c r="H90" s="236" t="s">
        <v>21</v>
      </c>
      <c r="I90" s="238"/>
      <c r="J90" s="234"/>
      <c r="K90" s="234"/>
      <c r="L90" s="239"/>
      <c r="M90" s="240"/>
      <c r="N90" s="241"/>
      <c r="O90" s="241"/>
      <c r="P90" s="241"/>
      <c r="Q90" s="241"/>
      <c r="R90" s="241"/>
      <c r="S90" s="241"/>
      <c r="T90" s="242"/>
      <c r="AT90" s="243" t="s">
        <v>140</v>
      </c>
      <c r="AU90" s="243" t="s">
        <v>85</v>
      </c>
      <c r="AV90" s="11" t="s">
        <v>83</v>
      </c>
      <c r="AW90" s="11" t="s">
        <v>39</v>
      </c>
      <c r="AX90" s="11" t="s">
        <v>75</v>
      </c>
      <c r="AY90" s="243" t="s">
        <v>131</v>
      </c>
    </row>
    <row r="91" s="12" customFormat="1">
      <c r="B91" s="244"/>
      <c r="C91" s="245"/>
      <c r="D91" s="235" t="s">
        <v>140</v>
      </c>
      <c r="E91" s="246" t="s">
        <v>21</v>
      </c>
      <c r="F91" s="247" t="s">
        <v>142</v>
      </c>
      <c r="G91" s="245"/>
      <c r="H91" s="248">
        <v>318</v>
      </c>
      <c r="I91" s="249"/>
      <c r="J91" s="245"/>
      <c r="K91" s="245"/>
      <c r="L91" s="250"/>
      <c r="M91" s="251"/>
      <c r="N91" s="252"/>
      <c r="O91" s="252"/>
      <c r="P91" s="252"/>
      <c r="Q91" s="252"/>
      <c r="R91" s="252"/>
      <c r="S91" s="252"/>
      <c r="T91" s="253"/>
      <c r="AT91" s="254" t="s">
        <v>140</v>
      </c>
      <c r="AU91" s="254" t="s">
        <v>85</v>
      </c>
      <c r="AV91" s="12" t="s">
        <v>85</v>
      </c>
      <c r="AW91" s="12" t="s">
        <v>39</v>
      </c>
      <c r="AX91" s="12" t="s">
        <v>83</v>
      </c>
      <c r="AY91" s="254" t="s">
        <v>131</v>
      </c>
    </row>
    <row r="92" s="1" customFormat="1" ht="51" customHeight="1">
      <c r="B92" s="46"/>
      <c r="C92" s="221" t="s">
        <v>85</v>
      </c>
      <c r="D92" s="221" t="s">
        <v>133</v>
      </c>
      <c r="E92" s="222" t="s">
        <v>143</v>
      </c>
      <c r="F92" s="223" t="s">
        <v>144</v>
      </c>
      <c r="G92" s="224" t="s">
        <v>136</v>
      </c>
      <c r="H92" s="225">
        <v>300</v>
      </c>
      <c r="I92" s="226"/>
      <c r="J92" s="227">
        <f>ROUND(I92*H92,2)</f>
        <v>0</v>
      </c>
      <c r="K92" s="223" t="s">
        <v>137</v>
      </c>
      <c r="L92" s="72"/>
      <c r="M92" s="228" t="s">
        <v>21</v>
      </c>
      <c r="N92" s="229" t="s">
        <v>46</v>
      </c>
      <c r="O92" s="47"/>
      <c r="P92" s="230">
        <f>O92*H92</f>
        <v>0</v>
      </c>
      <c r="Q92" s="230">
        <v>0</v>
      </c>
      <c r="R92" s="230">
        <f>Q92*H92</f>
        <v>0</v>
      </c>
      <c r="S92" s="230">
        <v>0.26000000000000001</v>
      </c>
      <c r="T92" s="231">
        <f>S92*H92</f>
        <v>78</v>
      </c>
      <c r="AR92" s="24" t="s">
        <v>138</v>
      </c>
      <c r="AT92" s="24" t="s">
        <v>133</v>
      </c>
      <c r="AU92" s="24" t="s">
        <v>85</v>
      </c>
      <c r="AY92" s="24" t="s">
        <v>131</v>
      </c>
      <c r="BE92" s="232">
        <f>IF(N92="základní",J92,0)</f>
        <v>0</v>
      </c>
      <c r="BF92" s="232">
        <f>IF(N92="snížená",J92,0)</f>
        <v>0</v>
      </c>
      <c r="BG92" s="232">
        <f>IF(N92="zákl. přenesená",J92,0)</f>
        <v>0</v>
      </c>
      <c r="BH92" s="232">
        <f>IF(N92="sníž. přenesená",J92,0)</f>
        <v>0</v>
      </c>
      <c r="BI92" s="232">
        <f>IF(N92="nulová",J92,0)</f>
        <v>0</v>
      </c>
      <c r="BJ92" s="24" t="s">
        <v>83</v>
      </c>
      <c r="BK92" s="232">
        <f>ROUND(I92*H92,2)</f>
        <v>0</v>
      </c>
      <c r="BL92" s="24" t="s">
        <v>138</v>
      </c>
      <c r="BM92" s="24" t="s">
        <v>145</v>
      </c>
    </row>
    <row r="93" s="1" customFormat="1">
      <c r="B93" s="46"/>
      <c r="C93" s="74"/>
      <c r="D93" s="235" t="s">
        <v>146</v>
      </c>
      <c r="E93" s="74"/>
      <c r="F93" s="255" t="s">
        <v>147</v>
      </c>
      <c r="G93" s="74"/>
      <c r="H93" s="74"/>
      <c r="I93" s="191"/>
      <c r="J93" s="74"/>
      <c r="K93" s="74"/>
      <c r="L93" s="72"/>
      <c r="M93" s="256"/>
      <c r="N93" s="47"/>
      <c r="O93" s="47"/>
      <c r="P93" s="47"/>
      <c r="Q93" s="47"/>
      <c r="R93" s="47"/>
      <c r="S93" s="47"/>
      <c r="T93" s="95"/>
      <c r="AT93" s="24" t="s">
        <v>146</v>
      </c>
      <c r="AU93" s="24" t="s">
        <v>85</v>
      </c>
    </row>
    <row r="94" s="11" customFormat="1">
      <c r="B94" s="233"/>
      <c r="C94" s="234"/>
      <c r="D94" s="235" t="s">
        <v>140</v>
      </c>
      <c r="E94" s="236" t="s">
        <v>21</v>
      </c>
      <c r="F94" s="237" t="s">
        <v>141</v>
      </c>
      <c r="G94" s="234"/>
      <c r="H94" s="236" t="s">
        <v>21</v>
      </c>
      <c r="I94" s="238"/>
      <c r="J94" s="234"/>
      <c r="K94" s="234"/>
      <c r="L94" s="239"/>
      <c r="M94" s="240"/>
      <c r="N94" s="241"/>
      <c r="O94" s="241"/>
      <c r="P94" s="241"/>
      <c r="Q94" s="241"/>
      <c r="R94" s="241"/>
      <c r="S94" s="241"/>
      <c r="T94" s="242"/>
      <c r="AT94" s="243" t="s">
        <v>140</v>
      </c>
      <c r="AU94" s="243" t="s">
        <v>85</v>
      </c>
      <c r="AV94" s="11" t="s">
        <v>83</v>
      </c>
      <c r="AW94" s="11" t="s">
        <v>39</v>
      </c>
      <c r="AX94" s="11" t="s">
        <v>75</v>
      </c>
      <c r="AY94" s="243" t="s">
        <v>131</v>
      </c>
    </row>
    <row r="95" s="12" customFormat="1">
      <c r="B95" s="244"/>
      <c r="C95" s="245"/>
      <c r="D95" s="235" t="s">
        <v>140</v>
      </c>
      <c r="E95" s="246" t="s">
        <v>21</v>
      </c>
      <c r="F95" s="247" t="s">
        <v>148</v>
      </c>
      <c r="G95" s="245"/>
      <c r="H95" s="248">
        <v>300</v>
      </c>
      <c r="I95" s="249"/>
      <c r="J95" s="245"/>
      <c r="K95" s="245"/>
      <c r="L95" s="250"/>
      <c r="M95" s="251"/>
      <c r="N95" s="252"/>
      <c r="O95" s="252"/>
      <c r="P95" s="252"/>
      <c r="Q95" s="252"/>
      <c r="R95" s="252"/>
      <c r="S95" s="252"/>
      <c r="T95" s="253"/>
      <c r="AT95" s="254" t="s">
        <v>140</v>
      </c>
      <c r="AU95" s="254" t="s">
        <v>85</v>
      </c>
      <c r="AV95" s="12" t="s">
        <v>85</v>
      </c>
      <c r="AW95" s="12" t="s">
        <v>39</v>
      </c>
      <c r="AX95" s="12" t="s">
        <v>83</v>
      </c>
      <c r="AY95" s="254" t="s">
        <v>131</v>
      </c>
    </row>
    <row r="96" s="1" customFormat="1" ht="38.25" customHeight="1">
      <c r="B96" s="46"/>
      <c r="C96" s="221" t="s">
        <v>149</v>
      </c>
      <c r="D96" s="221" t="s">
        <v>133</v>
      </c>
      <c r="E96" s="222" t="s">
        <v>150</v>
      </c>
      <c r="F96" s="223" t="s">
        <v>151</v>
      </c>
      <c r="G96" s="224" t="s">
        <v>136</v>
      </c>
      <c r="H96" s="225">
        <v>60</v>
      </c>
      <c r="I96" s="226"/>
      <c r="J96" s="227">
        <f>ROUND(I96*H96,2)</f>
        <v>0</v>
      </c>
      <c r="K96" s="223" t="s">
        <v>137</v>
      </c>
      <c r="L96" s="72"/>
      <c r="M96" s="228" t="s">
        <v>21</v>
      </c>
      <c r="N96" s="229" t="s">
        <v>46</v>
      </c>
      <c r="O96" s="47"/>
      <c r="P96" s="230">
        <f>O96*H96</f>
        <v>0</v>
      </c>
      <c r="Q96" s="230">
        <v>0</v>
      </c>
      <c r="R96" s="230">
        <f>Q96*H96</f>
        <v>0</v>
      </c>
      <c r="S96" s="230">
        <v>0.22</v>
      </c>
      <c r="T96" s="231">
        <f>S96*H96</f>
        <v>13.199999999999999</v>
      </c>
      <c r="AR96" s="24" t="s">
        <v>138</v>
      </c>
      <c r="AT96" s="24" t="s">
        <v>133</v>
      </c>
      <c r="AU96" s="24" t="s">
        <v>85</v>
      </c>
      <c r="AY96" s="24" t="s">
        <v>131</v>
      </c>
      <c r="BE96" s="232">
        <f>IF(N96="základní",J96,0)</f>
        <v>0</v>
      </c>
      <c r="BF96" s="232">
        <f>IF(N96="snížená",J96,0)</f>
        <v>0</v>
      </c>
      <c r="BG96" s="232">
        <f>IF(N96="zákl. přenesená",J96,0)</f>
        <v>0</v>
      </c>
      <c r="BH96" s="232">
        <f>IF(N96="sníž. přenesená",J96,0)</f>
        <v>0</v>
      </c>
      <c r="BI96" s="232">
        <f>IF(N96="nulová",J96,0)</f>
        <v>0</v>
      </c>
      <c r="BJ96" s="24" t="s">
        <v>83</v>
      </c>
      <c r="BK96" s="232">
        <f>ROUND(I96*H96,2)</f>
        <v>0</v>
      </c>
      <c r="BL96" s="24" t="s">
        <v>138</v>
      </c>
      <c r="BM96" s="24" t="s">
        <v>152</v>
      </c>
    </row>
    <row r="97" s="1" customFormat="1">
      <c r="B97" s="46"/>
      <c r="C97" s="74"/>
      <c r="D97" s="235" t="s">
        <v>146</v>
      </c>
      <c r="E97" s="74"/>
      <c r="F97" s="255" t="s">
        <v>153</v>
      </c>
      <c r="G97" s="74"/>
      <c r="H97" s="74"/>
      <c r="I97" s="191"/>
      <c r="J97" s="74"/>
      <c r="K97" s="74"/>
      <c r="L97" s="72"/>
      <c r="M97" s="256"/>
      <c r="N97" s="47"/>
      <c r="O97" s="47"/>
      <c r="P97" s="47"/>
      <c r="Q97" s="47"/>
      <c r="R97" s="47"/>
      <c r="S97" s="47"/>
      <c r="T97" s="95"/>
      <c r="AT97" s="24" t="s">
        <v>146</v>
      </c>
      <c r="AU97" s="24" t="s">
        <v>85</v>
      </c>
    </row>
    <row r="98" s="11" customFormat="1">
      <c r="B98" s="233"/>
      <c r="C98" s="234"/>
      <c r="D98" s="235" t="s">
        <v>140</v>
      </c>
      <c r="E98" s="236" t="s">
        <v>21</v>
      </c>
      <c r="F98" s="237" t="s">
        <v>141</v>
      </c>
      <c r="G98" s="234"/>
      <c r="H98" s="236" t="s">
        <v>21</v>
      </c>
      <c r="I98" s="238"/>
      <c r="J98" s="234"/>
      <c r="K98" s="234"/>
      <c r="L98" s="239"/>
      <c r="M98" s="240"/>
      <c r="N98" s="241"/>
      <c r="O98" s="241"/>
      <c r="P98" s="241"/>
      <c r="Q98" s="241"/>
      <c r="R98" s="241"/>
      <c r="S98" s="241"/>
      <c r="T98" s="242"/>
      <c r="AT98" s="243" t="s">
        <v>140</v>
      </c>
      <c r="AU98" s="243" t="s">
        <v>85</v>
      </c>
      <c r="AV98" s="11" t="s">
        <v>83</v>
      </c>
      <c r="AW98" s="11" t="s">
        <v>39</v>
      </c>
      <c r="AX98" s="11" t="s">
        <v>75</v>
      </c>
      <c r="AY98" s="243" t="s">
        <v>131</v>
      </c>
    </row>
    <row r="99" s="12" customFormat="1">
      <c r="B99" s="244"/>
      <c r="C99" s="245"/>
      <c r="D99" s="235" t="s">
        <v>140</v>
      </c>
      <c r="E99" s="246" t="s">
        <v>21</v>
      </c>
      <c r="F99" s="247" t="s">
        <v>154</v>
      </c>
      <c r="G99" s="245"/>
      <c r="H99" s="248">
        <v>60</v>
      </c>
      <c r="I99" s="249"/>
      <c r="J99" s="245"/>
      <c r="K99" s="245"/>
      <c r="L99" s="250"/>
      <c r="M99" s="251"/>
      <c r="N99" s="252"/>
      <c r="O99" s="252"/>
      <c r="P99" s="252"/>
      <c r="Q99" s="252"/>
      <c r="R99" s="252"/>
      <c r="S99" s="252"/>
      <c r="T99" s="253"/>
      <c r="AT99" s="254" t="s">
        <v>140</v>
      </c>
      <c r="AU99" s="254" t="s">
        <v>85</v>
      </c>
      <c r="AV99" s="12" t="s">
        <v>85</v>
      </c>
      <c r="AW99" s="12" t="s">
        <v>39</v>
      </c>
      <c r="AX99" s="12" t="s">
        <v>83</v>
      </c>
      <c r="AY99" s="254" t="s">
        <v>131</v>
      </c>
    </row>
    <row r="100" s="1" customFormat="1" ht="51" customHeight="1">
      <c r="B100" s="46"/>
      <c r="C100" s="221" t="s">
        <v>138</v>
      </c>
      <c r="D100" s="221" t="s">
        <v>133</v>
      </c>
      <c r="E100" s="222" t="s">
        <v>155</v>
      </c>
      <c r="F100" s="223" t="s">
        <v>156</v>
      </c>
      <c r="G100" s="224" t="s">
        <v>136</v>
      </c>
      <c r="H100" s="225">
        <v>519</v>
      </c>
      <c r="I100" s="226"/>
      <c r="J100" s="227">
        <f>ROUND(I100*H100,2)</f>
        <v>0</v>
      </c>
      <c r="K100" s="223" t="s">
        <v>137</v>
      </c>
      <c r="L100" s="72"/>
      <c r="M100" s="228" t="s">
        <v>21</v>
      </c>
      <c r="N100" s="229" t="s">
        <v>46</v>
      </c>
      <c r="O100" s="47"/>
      <c r="P100" s="230">
        <f>O100*H100</f>
        <v>0</v>
      </c>
      <c r="Q100" s="230">
        <v>0</v>
      </c>
      <c r="R100" s="230">
        <f>Q100*H100</f>
        <v>0</v>
      </c>
      <c r="S100" s="230">
        <v>0.28999999999999998</v>
      </c>
      <c r="T100" s="231">
        <f>S100*H100</f>
        <v>150.50999999999999</v>
      </c>
      <c r="AR100" s="24" t="s">
        <v>138</v>
      </c>
      <c r="AT100" s="24" t="s">
        <v>133</v>
      </c>
      <c r="AU100" s="24" t="s">
        <v>85</v>
      </c>
      <c r="AY100" s="24" t="s">
        <v>131</v>
      </c>
      <c r="BE100" s="232">
        <f>IF(N100="základní",J100,0)</f>
        <v>0</v>
      </c>
      <c r="BF100" s="232">
        <f>IF(N100="snížená",J100,0)</f>
        <v>0</v>
      </c>
      <c r="BG100" s="232">
        <f>IF(N100="zákl. přenesená",J100,0)</f>
        <v>0</v>
      </c>
      <c r="BH100" s="232">
        <f>IF(N100="sníž. přenesená",J100,0)</f>
        <v>0</v>
      </c>
      <c r="BI100" s="232">
        <f>IF(N100="nulová",J100,0)</f>
        <v>0</v>
      </c>
      <c r="BJ100" s="24" t="s">
        <v>83</v>
      </c>
      <c r="BK100" s="232">
        <f>ROUND(I100*H100,2)</f>
        <v>0</v>
      </c>
      <c r="BL100" s="24" t="s">
        <v>138</v>
      </c>
      <c r="BM100" s="24" t="s">
        <v>157</v>
      </c>
    </row>
    <row r="101" s="11" customFormat="1">
      <c r="B101" s="233"/>
      <c r="C101" s="234"/>
      <c r="D101" s="235" t="s">
        <v>140</v>
      </c>
      <c r="E101" s="236" t="s">
        <v>21</v>
      </c>
      <c r="F101" s="237" t="s">
        <v>141</v>
      </c>
      <c r="G101" s="234"/>
      <c r="H101" s="236" t="s">
        <v>21</v>
      </c>
      <c r="I101" s="238"/>
      <c r="J101" s="234"/>
      <c r="K101" s="234"/>
      <c r="L101" s="239"/>
      <c r="M101" s="240"/>
      <c r="N101" s="241"/>
      <c r="O101" s="241"/>
      <c r="P101" s="241"/>
      <c r="Q101" s="241"/>
      <c r="R101" s="241"/>
      <c r="S101" s="241"/>
      <c r="T101" s="242"/>
      <c r="AT101" s="243" t="s">
        <v>140</v>
      </c>
      <c r="AU101" s="243" t="s">
        <v>85</v>
      </c>
      <c r="AV101" s="11" t="s">
        <v>83</v>
      </c>
      <c r="AW101" s="11" t="s">
        <v>39</v>
      </c>
      <c r="AX101" s="11" t="s">
        <v>75</v>
      </c>
      <c r="AY101" s="243" t="s">
        <v>131</v>
      </c>
    </row>
    <row r="102" s="12" customFormat="1">
      <c r="B102" s="244"/>
      <c r="C102" s="245"/>
      <c r="D102" s="235" t="s">
        <v>140</v>
      </c>
      <c r="E102" s="246" t="s">
        <v>21</v>
      </c>
      <c r="F102" s="247" t="s">
        <v>158</v>
      </c>
      <c r="G102" s="245"/>
      <c r="H102" s="248">
        <v>519</v>
      </c>
      <c r="I102" s="249"/>
      <c r="J102" s="245"/>
      <c r="K102" s="245"/>
      <c r="L102" s="250"/>
      <c r="M102" s="251"/>
      <c r="N102" s="252"/>
      <c r="O102" s="252"/>
      <c r="P102" s="252"/>
      <c r="Q102" s="252"/>
      <c r="R102" s="252"/>
      <c r="S102" s="252"/>
      <c r="T102" s="253"/>
      <c r="AT102" s="254" t="s">
        <v>140</v>
      </c>
      <c r="AU102" s="254" t="s">
        <v>85</v>
      </c>
      <c r="AV102" s="12" t="s">
        <v>85</v>
      </c>
      <c r="AW102" s="12" t="s">
        <v>39</v>
      </c>
      <c r="AX102" s="12" t="s">
        <v>83</v>
      </c>
      <c r="AY102" s="254" t="s">
        <v>131</v>
      </c>
    </row>
    <row r="103" s="1" customFormat="1" ht="51" customHeight="1">
      <c r="B103" s="46"/>
      <c r="C103" s="221" t="s">
        <v>159</v>
      </c>
      <c r="D103" s="221" t="s">
        <v>133</v>
      </c>
      <c r="E103" s="222" t="s">
        <v>160</v>
      </c>
      <c r="F103" s="223" t="s">
        <v>161</v>
      </c>
      <c r="G103" s="224" t="s">
        <v>136</v>
      </c>
      <c r="H103" s="225">
        <v>204</v>
      </c>
      <c r="I103" s="226"/>
      <c r="J103" s="227">
        <f>ROUND(I103*H103,2)</f>
        <v>0</v>
      </c>
      <c r="K103" s="223" t="s">
        <v>137</v>
      </c>
      <c r="L103" s="72"/>
      <c r="M103" s="228" t="s">
        <v>21</v>
      </c>
      <c r="N103" s="229" t="s">
        <v>46</v>
      </c>
      <c r="O103" s="47"/>
      <c r="P103" s="230">
        <f>O103*H103</f>
        <v>0</v>
      </c>
      <c r="Q103" s="230">
        <v>0</v>
      </c>
      <c r="R103" s="230">
        <f>Q103*H103</f>
        <v>0</v>
      </c>
      <c r="S103" s="230">
        <v>0.44</v>
      </c>
      <c r="T103" s="231">
        <f>S103*H103</f>
        <v>89.760000000000005</v>
      </c>
      <c r="AR103" s="24" t="s">
        <v>138</v>
      </c>
      <c r="AT103" s="24" t="s">
        <v>133</v>
      </c>
      <c r="AU103" s="24" t="s">
        <v>85</v>
      </c>
      <c r="AY103" s="24" t="s">
        <v>131</v>
      </c>
      <c r="BE103" s="232">
        <f>IF(N103="základní",J103,0)</f>
        <v>0</v>
      </c>
      <c r="BF103" s="232">
        <f>IF(N103="snížená",J103,0)</f>
        <v>0</v>
      </c>
      <c r="BG103" s="232">
        <f>IF(N103="zákl. přenesená",J103,0)</f>
        <v>0</v>
      </c>
      <c r="BH103" s="232">
        <f>IF(N103="sníž. přenesená",J103,0)</f>
        <v>0</v>
      </c>
      <c r="BI103" s="232">
        <f>IF(N103="nulová",J103,0)</f>
        <v>0</v>
      </c>
      <c r="BJ103" s="24" t="s">
        <v>83</v>
      </c>
      <c r="BK103" s="232">
        <f>ROUND(I103*H103,2)</f>
        <v>0</v>
      </c>
      <c r="BL103" s="24" t="s">
        <v>138</v>
      </c>
      <c r="BM103" s="24" t="s">
        <v>162</v>
      </c>
    </row>
    <row r="104" s="11" customFormat="1">
      <c r="B104" s="233"/>
      <c r="C104" s="234"/>
      <c r="D104" s="235" t="s">
        <v>140</v>
      </c>
      <c r="E104" s="236" t="s">
        <v>21</v>
      </c>
      <c r="F104" s="237" t="s">
        <v>141</v>
      </c>
      <c r="G104" s="234"/>
      <c r="H104" s="236" t="s">
        <v>21</v>
      </c>
      <c r="I104" s="238"/>
      <c r="J104" s="234"/>
      <c r="K104" s="234"/>
      <c r="L104" s="239"/>
      <c r="M104" s="240"/>
      <c r="N104" s="241"/>
      <c r="O104" s="241"/>
      <c r="P104" s="241"/>
      <c r="Q104" s="241"/>
      <c r="R104" s="241"/>
      <c r="S104" s="241"/>
      <c r="T104" s="242"/>
      <c r="AT104" s="243" t="s">
        <v>140</v>
      </c>
      <c r="AU104" s="243" t="s">
        <v>85</v>
      </c>
      <c r="AV104" s="11" t="s">
        <v>83</v>
      </c>
      <c r="AW104" s="11" t="s">
        <v>39</v>
      </c>
      <c r="AX104" s="11" t="s">
        <v>75</v>
      </c>
      <c r="AY104" s="243" t="s">
        <v>131</v>
      </c>
    </row>
    <row r="105" s="12" customFormat="1">
      <c r="B105" s="244"/>
      <c r="C105" s="245"/>
      <c r="D105" s="235" t="s">
        <v>140</v>
      </c>
      <c r="E105" s="246" t="s">
        <v>21</v>
      </c>
      <c r="F105" s="247" t="s">
        <v>163</v>
      </c>
      <c r="G105" s="245"/>
      <c r="H105" s="248">
        <v>204</v>
      </c>
      <c r="I105" s="249"/>
      <c r="J105" s="245"/>
      <c r="K105" s="245"/>
      <c r="L105" s="250"/>
      <c r="M105" s="251"/>
      <c r="N105" s="252"/>
      <c r="O105" s="252"/>
      <c r="P105" s="252"/>
      <c r="Q105" s="252"/>
      <c r="R105" s="252"/>
      <c r="S105" s="252"/>
      <c r="T105" s="253"/>
      <c r="AT105" s="254" t="s">
        <v>140</v>
      </c>
      <c r="AU105" s="254" t="s">
        <v>85</v>
      </c>
      <c r="AV105" s="12" t="s">
        <v>85</v>
      </c>
      <c r="AW105" s="12" t="s">
        <v>39</v>
      </c>
      <c r="AX105" s="12" t="s">
        <v>83</v>
      </c>
      <c r="AY105" s="254" t="s">
        <v>131</v>
      </c>
    </row>
    <row r="106" s="1" customFormat="1" ht="51" customHeight="1">
      <c r="B106" s="46"/>
      <c r="C106" s="221" t="s">
        <v>164</v>
      </c>
      <c r="D106" s="221" t="s">
        <v>133</v>
      </c>
      <c r="E106" s="222" t="s">
        <v>165</v>
      </c>
      <c r="F106" s="223" t="s">
        <v>166</v>
      </c>
      <c r="G106" s="224" t="s">
        <v>136</v>
      </c>
      <c r="H106" s="225">
        <v>285</v>
      </c>
      <c r="I106" s="226"/>
      <c r="J106" s="227">
        <f>ROUND(I106*H106,2)</f>
        <v>0</v>
      </c>
      <c r="K106" s="223" t="s">
        <v>137</v>
      </c>
      <c r="L106" s="72"/>
      <c r="M106" s="228" t="s">
        <v>21</v>
      </c>
      <c r="N106" s="229" t="s">
        <v>46</v>
      </c>
      <c r="O106" s="47"/>
      <c r="P106" s="230">
        <f>O106*H106</f>
        <v>0</v>
      </c>
      <c r="Q106" s="230">
        <v>0</v>
      </c>
      <c r="R106" s="230">
        <f>Q106*H106</f>
        <v>0</v>
      </c>
      <c r="S106" s="230">
        <v>0.33000000000000002</v>
      </c>
      <c r="T106" s="231">
        <f>S106*H106</f>
        <v>94.050000000000011</v>
      </c>
      <c r="AR106" s="24" t="s">
        <v>138</v>
      </c>
      <c r="AT106" s="24" t="s">
        <v>133</v>
      </c>
      <c r="AU106" s="24" t="s">
        <v>85</v>
      </c>
      <c r="AY106" s="24" t="s">
        <v>131</v>
      </c>
      <c r="BE106" s="232">
        <f>IF(N106="základní",J106,0)</f>
        <v>0</v>
      </c>
      <c r="BF106" s="232">
        <f>IF(N106="snížená",J106,0)</f>
        <v>0</v>
      </c>
      <c r="BG106" s="232">
        <f>IF(N106="zákl. přenesená",J106,0)</f>
        <v>0</v>
      </c>
      <c r="BH106" s="232">
        <f>IF(N106="sníž. přenesená",J106,0)</f>
        <v>0</v>
      </c>
      <c r="BI106" s="232">
        <f>IF(N106="nulová",J106,0)</f>
        <v>0</v>
      </c>
      <c r="BJ106" s="24" t="s">
        <v>83</v>
      </c>
      <c r="BK106" s="232">
        <f>ROUND(I106*H106,2)</f>
        <v>0</v>
      </c>
      <c r="BL106" s="24" t="s">
        <v>138</v>
      </c>
      <c r="BM106" s="24" t="s">
        <v>167</v>
      </c>
    </row>
    <row r="107" s="11" customFormat="1">
      <c r="B107" s="233"/>
      <c r="C107" s="234"/>
      <c r="D107" s="235" t="s">
        <v>140</v>
      </c>
      <c r="E107" s="236" t="s">
        <v>21</v>
      </c>
      <c r="F107" s="237" t="s">
        <v>141</v>
      </c>
      <c r="G107" s="234"/>
      <c r="H107" s="236" t="s">
        <v>21</v>
      </c>
      <c r="I107" s="238"/>
      <c r="J107" s="234"/>
      <c r="K107" s="234"/>
      <c r="L107" s="239"/>
      <c r="M107" s="240"/>
      <c r="N107" s="241"/>
      <c r="O107" s="241"/>
      <c r="P107" s="241"/>
      <c r="Q107" s="241"/>
      <c r="R107" s="241"/>
      <c r="S107" s="241"/>
      <c r="T107" s="242"/>
      <c r="AT107" s="243" t="s">
        <v>140</v>
      </c>
      <c r="AU107" s="243" t="s">
        <v>85</v>
      </c>
      <c r="AV107" s="11" t="s">
        <v>83</v>
      </c>
      <c r="AW107" s="11" t="s">
        <v>39</v>
      </c>
      <c r="AX107" s="11" t="s">
        <v>75</v>
      </c>
      <c r="AY107" s="243" t="s">
        <v>131</v>
      </c>
    </row>
    <row r="108" s="12" customFormat="1">
      <c r="B108" s="244"/>
      <c r="C108" s="245"/>
      <c r="D108" s="235" t="s">
        <v>140</v>
      </c>
      <c r="E108" s="246" t="s">
        <v>21</v>
      </c>
      <c r="F108" s="247" t="s">
        <v>168</v>
      </c>
      <c r="G108" s="245"/>
      <c r="H108" s="248">
        <v>285</v>
      </c>
      <c r="I108" s="249"/>
      <c r="J108" s="245"/>
      <c r="K108" s="245"/>
      <c r="L108" s="250"/>
      <c r="M108" s="251"/>
      <c r="N108" s="252"/>
      <c r="O108" s="252"/>
      <c r="P108" s="252"/>
      <c r="Q108" s="252"/>
      <c r="R108" s="252"/>
      <c r="S108" s="252"/>
      <c r="T108" s="253"/>
      <c r="AT108" s="254" t="s">
        <v>140</v>
      </c>
      <c r="AU108" s="254" t="s">
        <v>85</v>
      </c>
      <c r="AV108" s="12" t="s">
        <v>85</v>
      </c>
      <c r="AW108" s="12" t="s">
        <v>39</v>
      </c>
      <c r="AX108" s="12" t="s">
        <v>83</v>
      </c>
      <c r="AY108" s="254" t="s">
        <v>131</v>
      </c>
    </row>
    <row r="109" s="1" customFormat="1" ht="51" customHeight="1">
      <c r="B109" s="46"/>
      <c r="C109" s="221" t="s">
        <v>169</v>
      </c>
      <c r="D109" s="221" t="s">
        <v>133</v>
      </c>
      <c r="E109" s="222" t="s">
        <v>170</v>
      </c>
      <c r="F109" s="223" t="s">
        <v>171</v>
      </c>
      <c r="G109" s="224" t="s">
        <v>136</v>
      </c>
      <c r="H109" s="225">
        <v>977</v>
      </c>
      <c r="I109" s="226"/>
      <c r="J109" s="227">
        <f>ROUND(I109*H109,2)</f>
        <v>0</v>
      </c>
      <c r="K109" s="223" t="s">
        <v>137</v>
      </c>
      <c r="L109" s="72"/>
      <c r="M109" s="228" t="s">
        <v>21</v>
      </c>
      <c r="N109" s="229" t="s">
        <v>46</v>
      </c>
      <c r="O109" s="47"/>
      <c r="P109" s="230">
        <f>O109*H109</f>
        <v>0</v>
      </c>
      <c r="Q109" s="230">
        <v>0</v>
      </c>
      <c r="R109" s="230">
        <f>Q109*H109</f>
        <v>0</v>
      </c>
      <c r="S109" s="230">
        <v>0.63</v>
      </c>
      <c r="T109" s="231">
        <f>S109*H109</f>
        <v>615.50999999999999</v>
      </c>
      <c r="AR109" s="24" t="s">
        <v>138</v>
      </c>
      <c r="AT109" s="24" t="s">
        <v>133</v>
      </c>
      <c r="AU109" s="24" t="s">
        <v>85</v>
      </c>
      <c r="AY109" s="24" t="s">
        <v>131</v>
      </c>
      <c r="BE109" s="232">
        <f>IF(N109="základní",J109,0)</f>
        <v>0</v>
      </c>
      <c r="BF109" s="232">
        <f>IF(N109="snížená",J109,0)</f>
        <v>0</v>
      </c>
      <c r="BG109" s="232">
        <f>IF(N109="zákl. přenesená",J109,0)</f>
        <v>0</v>
      </c>
      <c r="BH109" s="232">
        <f>IF(N109="sníž. přenesená",J109,0)</f>
        <v>0</v>
      </c>
      <c r="BI109" s="232">
        <f>IF(N109="nulová",J109,0)</f>
        <v>0</v>
      </c>
      <c r="BJ109" s="24" t="s">
        <v>83</v>
      </c>
      <c r="BK109" s="232">
        <f>ROUND(I109*H109,2)</f>
        <v>0</v>
      </c>
      <c r="BL109" s="24" t="s">
        <v>138</v>
      </c>
      <c r="BM109" s="24" t="s">
        <v>172</v>
      </c>
    </row>
    <row r="110" s="11" customFormat="1">
      <c r="B110" s="233"/>
      <c r="C110" s="234"/>
      <c r="D110" s="235" t="s">
        <v>140</v>
      </c>
      <c r="E110" s="236" t="s">
        <v>21</v>
      </c>
      <c r="F110" s="237" t="s">
        <v>141</v>
      </c>
      <c r="G110" s="234"/>
      <c r="H110" s="236" t="s">
        <v>21</v>
      </c>
      <c r="I110" s="238"/>
      <c r="J110" s="234"/>
      <c r="K110" s="234"/>
      <c r="L110" s="239"/>
      <c r="M110" s="240"/>
      <c r="N110" s="241"/>
      <c r="O110" s="241"/>
      <c r="P110" s="241"/>
      <c r="Q110" s="241"/>
      <c r="R110" s="241"/>
      <c r="S110" s="241"/>
      <c r="T110" s="242"/>
      <c r="AT110" s="243" t="s">
        <v>140</v>
      </c>
      <c r="AU110" s="243" t="s">
        <v>85</v>
      </c>
      <c r="AV110" s="11" t="s">
        <v>83</v>
      </c>
      <c r="AW110" s="11" t="s">
        <v>39</v>
      </c>
      <c r="AX110" s="11" t="s">
        <v>75</v>
      </c>
      <c r="AY110" s="243" t="s">
        <v>131</v>
      </c>
    </row>
    <row r="111" s="12" customFormat="1">
      <c r="B111" s="244"/>
      <c r="C111" s="245"/>
      <c r="D111" s="235" t="s">
        <v>140</v>
      </c>
      <c r="E111" s="246" t="s">
        <v>21</v>
      </c>
      <c r="F111" s="247" t="s">
        <v>173</v>
      </c>
      <c r="G111" s="245"/>
      <c r="H111" s="248">
        <v>977</v>
      </c>
      <c r="I111" s="249"/>
      <c r="J111" s="245"/>
      <c r="K111" s="245"/>
      <c r="L111" s="250"/>
      <c r="M111" s="251"/>
      <c r="N111" s="252"/>
      <c r="O111" s="252"/>
      <c r="P111" s="252"/>
      <c r="Q111" s="252"/>
      <c r="R111" s="252"/>
      <c r="S111" s="252"/>
      <c r="T111" s="253"/>
      <c r="AT111" s="254" t="s">
        <v>140</v>
      </c>
      <c r="AU111" s="254" t="s">
        <v>85</v>
      </c>
      <c r="AV111" s="12" t="s">
        <v>85</v>
      </c>
      <c r="AW111" s="12" t="s">
        <v>39</v>
      </c>
      <c r="AX111" s="12" t="s">
        <v>83</v>
      </c>
      <c r="AY111" s="254" t="s">
        <v>131</v>
      </c>
    </row>
    <row r="112" s="1" customFormat="1" ht="38.25" customHeight="1">
      <c r="B112" s="46"/>
      <c r="C112" s="221" t="s">
        <v>174</v>
      </c>
      <c r="D112" s="221" t="s">
        <v>133</v>
      </c>
      <c r="E112" s="222" t="s">
        <v>175</v>
      </c>
      <c r="F112" s="223" t="s">
        <v>176</v>
      </c>
      <c r="G112" s="224" t="s">
        <v>177</v>
      </c>
      <c r="H112" s="225">
        <v>392</v>
      </c>
      <c r="I112" s="226"/>
      <c r="J112" s="227">
        <f>ROUND(I112*H112,2)</f>
        <v>0</v>
      </c>
      <c r="K112" s="223" t="s">
        <v>137</v>
      </c>
      <c r="L112" s="72"/>
      <c r="M112" s="228" t="s">
        <v>21</v>
      </c>
      <c r="N112" s="229" t="s">
        <v>46</v>
      </c>
      <c r="O112" s="47"/>
      <c r="P112" s="230">
        <f>O112*H112</f>
        <v>0</v>
      </c>
      <c r="Q112" s="230">
        <v>0</v>
      </c>
      <c r="R112" s="230">
        <f>Q112*H112</f>
        <v>0</v>
      </c>
      <c r="S112" s="230">
        <v>0.20499999999999999</v>
      </c>
      <c r="T112" s="231">
        <f>S112*H112</f>
        <v>80.359999999999999</v>
      </c>
      <c r="AR112" s="24" t="s">
        <v>138</v>
      </c>
      <c r="AT112" s="24" t="s">
        <v>133</v>
      </c>
      <c r="AU112" s="24" t="s">
        <v>85</v>
      </c>
      <c r="AY112" s="24" t="s">
        <v>131</v>
      </c>
      <c r="BE112" s="232">
        <f>IF(N112="základní",J112,0)</f>
        <v>0</v>
      </c>
      <c r="BF112" s="232">
        <f>IF(N112="snížená",J112,0)</f>
        <v>0</v>
      </c>
      <c r="BG112" s="232">
        <f>IF(N112="zákl. přenesená",J112,0)</f>
        <v>0</v>
      </c>
      <c r="BH112" s="232">
        <f>IF(N112="sníž. přenesená",J112,0)</f>
        <v>0</v>
      </c>
      <c r="BI112" s="232">
        <f>IF(N112="nulová",J112,0)</f>
        <v>0</v>
      </c>
      <c r="BJ112" s="24" t="s">
        <v>83</v>
      </c>
      <c r="BK112" s="232">
        <f>ROUND(I112*H112,2)</f>
        <v>0</v>
      </c>
      <c r="BL112" s="24" t="s">
        <v>138</v>
      </c>
      <c r="BM112" s="24" t="s">
        <v>178</v>
      </c>
    </row>
    <row r="113" s="11" customFormat="1">
      <c r="B113" s="233"/>
      <c r="C113" s="234"/>
      <c r="D113" s="235" t="s">
        <v>140</v>
      </c>
      <c r="E113" s="236" t="s">
        <v>21</v>
      </c>
      <c r="F113" s="237" t="s">
        <v>141</v>
      </c>
      <c r="G113" s="234"/>
      <c r="H113" s="236" t="s">
        <v>21</v>
      </c>
      <c r="I113" s="238"/>
      <c r="J113" s="234"/>
      <c r="K113" s="234"/>
      <c r="L113" s="239"/>
      <c r="M113" s="240"/>
      <c r="N113" s="241"/>
      <c r="O113" s="241"/>
      <c r="P113" s="241"/>
      <c r="Q113" s="241"/>
      <c r="R113" s="241"/>
      <c r="S113" s="241"/>
      <c r="T113" s="242"/>
      <c r="AT113" s="243" t="s">
        <v>140</v>
      </c>
      <c r="AU113" s="243" t="s">
        <v>85</v>
      </c>
      <c r="AV113" s="11" t="s">
        <v>83</v>
      </c>
      <c r="AW113" s="11" t="s">
        <v>39</v>
      </c>
      <c r="AX113" s="11" t="s">
        <v>75</v>
      </c>
      <c r="AY113" s="243" t="s">
        <v>131</v>
      </c>
    </row>
    <row r="114" s="12" customFormat="1">
      <c r="B114" s="244"/>
      <c r="C114" s="245"/>
      <c r="D114" s="235" t="s">
        <v>140</v>
      </c>
      <c r="E114" s="246" t="s">
        <v>21</v>
      </c>
      <c r="F114" s="247" t="s">
        <v>179</v>
      </c>
      <c r="G114" s="245"/>
      <c r="H114" s="248">
        <v>392</v>
      </c>
      <c r="I114" s="249"/>
      <c r="J114" s="245"/>
      <c r="K114" s="245"/>
      <c r="L114" s="250"/>
      <c r="M114" s="251"/>
      <c r="N114" s="252"/>
      <c r="O114" s="252"/>
      <c r="P114" s="252"/>
      <c r="Q114" s="252"/>
      <c r="R114" s="252"/>
      <c r="S114" s="252"/>
      <c r="T114" s="253"/>
      <c r="AT114" s="254" t="s">
        <v>140</v>
      </c>
      <c r="AU114" s="254" t="s">
        <v>85</v>
      </c>
      <c r="AV114" s="12" t="s">
        <v>85</v>
      </c>
      <c r="AW114" s="12" t="s">
        <v>39</v>
      </c>
      <c r="AX114" s="12" t="s">
        <v>83</v>
      </c>
      <c r="AY114" s="254" t="s">
        <v>131</v>
      </c>
    </row>
    <row r="115" s="1" customFormat="1" ht="38.25" customHeight="1">
      <c r="B115" s="46"/>
      <c r="C115" s="221" t="s">
        <v>180</v>
      </c>
      <c r="D115" s="221" t="s">
        <v>133</v>
      </c>
      <c r="E115" s="222" t="s">
        <v>181</v>
      </c>
      <c r="F115" s="223" t="s">
        <v>182</v>
      </c>
      <c r="G115" s="224" t="s">
        <v>177</v>
      </c>
      <c r="H115" s="225">
        <v>188</v>
      </c>
      <c r="I115" s="226"/>
      <c r="J115" s="227">
        <f>ROUND(I115*H115,2)</f>
        <v>0</v>
      </c>
      <c r="K115" s="223" t="s">
        <v>137</v>
      </c>
      <c r="L115" s="72"/>
      <c r="M115" s="228" t="s">
        <v>21</v>
      </c>
      <c r="N115" s="229" t="s">
        <v>46</v>
      </c>
      <c r="O115" s="47"/>
      <c r="P115" s="230">
        <f>O115*H115</f>
        <v>0</v>
      </c>
      <c r="Q115" s="230">
        <v>0</v>
      </c>
      <c r="R115" s="230">
        <f>Q115*H115</f>
        <v>0</v>
      </c>
      <c r="S115" s="230">
        <v>0.040000000000000001</v>
      </c>
      <c r="T115" s="231">
        <f>S115*H115</f>
        <v>7.5200000000000005</v>
      </c>
      <c r="AR115" s="24" t="s">
        <v>138</v>
      </c>
      <c r="AT115" s="24" t="s">
        <v>133</v>
      </c>
      <c r="AU115" s="24" t="s">
        <v>85</v>
      </c>
      <c r="AY115" s="24" t="s">
        <v>131</v>
      </c>
      <c r="BE115" s="232">
        <f>IF(N115="základní",J115,0)</f>
        <v>0</v>
      </c>
      <c r="BF115" s="232">
        <f>IF(N115="snížená",J115,0)</f>
        <v>0</v>
      </c>
      <c r="BG115" s="232">
        <f>IF(N115="zákl. přenesená",J115,0)</f>
        <v>0</v>
      </c>
      <c r="BH115" s="232">
        <f>IF(N115="sníž. přenesená",J115,0)</f>
        <v>0</v>
      </c>
      <c r="BI115" s="232">
        <f>IF(N115="nulová",J115,0)</f>
        <v>0</v>
      </c>
      <c r="BJ115" s="24" t="s">
        <v>83</v>
      </c>
      <c r="BK115" s="232">
        <f>ROUND(I115*H115,2)</f>
        <v>0</v>
      </c>
      <c r="BL115" s="24" t="s">
        <v>138</v>
      </c>
      <c r="BM115" s="24" t="s">
        <v>183</v>
      </c>
    </row>
    <row r="116" s="1" customFormat="1">
      <c r="B116" s="46"/>
      <c r="C116" s="74"/>
      <c r="D116" s="235" t="s">
        <v>146</v>
      </c>
      <c r="E116" s="74"/>
      <c r="F116" s="255" t="s">
        <v>184</v>
      </c>
      <c r="G116" s="74"/>
      <c r="H116" s="74"/>
      <c r="I116" s="191"/>
      <c r="J116" s="74"/>
      <c r="K116" s="74"/>
      <c r="L116" s="72"/>
      <c r="M116" s="256"/>
      <c r="N116" s="47"/>
      <c r="O116" s="47"/>
      <c r="P116" s="47"/>
      <c r="Q116" s="47"/>
      <c r="R116" s="47"/>
      <c r="S116" s="47"/>
      <c r="T116" s="95"/>
      <c r="AT116" s="24" t="s">
        <v>146</v>
      </c>
      <c r="AU116" s="24" t="s">
        <v>85</v>
      </c>
    </row>
    <row r="117" s="11" customFormat="1">
      <c r="B117" s="233"/>
      <c r="C117" s="234"/>
      <c r="D117" s="235" t="s">
        <v>140</v>
      </c>
      <c r="E117" s="236" t="s">
        <v>21</v>
      </c>
      <c r="F117" s="237" t="s">
        <v>141</v>
      </c>
      <c r="G117" s="234"/>
      <c r="H117" s="236" t="s">
        <v>21</v>
      </c>
      <c r="I117" s="238"/>
      <c r="J117" s="234"/>
      <c r="K117" s="234"/>
      <c r="L117" s="239"/>
      <c r="M117" s="240"/>
      <c r="N117" s="241"/>
      <c r="O117" s="241"/>
      <c r="P117" s="241"/>
      <c r="Q117" s="241"/>
      <c r="R117" s="241"/>
      <c r="S117" s="241"/>
      <c r="T117" s="242"/>
      <c r="AT117" s="243" t="s">
        <v>140</v>
      </c>
      <c r="AU117" s="243" t="s">
        <v>85</v>
      </c>
      <c r="AV117" s="11" t="s">
        <v>83</v>
      </c>
      <c r="AW117" s="11" t="s">
        <v>39</v>
      </c>
      <c r="AX117" s="11" t="s">
        <v>75</v>
      </c>
      <c r="AY117" s="243" t="s">
        <v>131</v>
      </c>
    </row>
    <row r="118" s="12" customFormat="1">
      <c r="B118" s="244"/>
      <c r="C118" s="245"/>
      <c r="D118" s="235" t="s">
        <v>140</v>
      </c>
      <c r="E118" s="246" t="s">
        <v>21</v>
      </c>
      <c r="F118" s="247" t="s">
        <v>185</v>
      </c>
      <c r="G118" s="245"/>
      <c r="H118" s="248">
        <v>188</v>
      </c>
      <c r="I118" s="249"/>
      <c r="J118" s="245"/>
      <c r="K118" s="245"/>
      <c r="L118" s="250"/>
      <c r="M118" s="251"/>
      <c r="N118" s="252"/>
      <c r="O118" s="252"/>
      <c r="P118" s="252"/>
      <c r="Q118" s="252"/>
      <c r="R118" s="252"/>
      <c r="S118" s="252"/>
      <c r="T118" s="253"/>
      <c r="AT118" s="254" t="s">
        <v>140</v>
      </c>
      <c r="AU118" s="254" t="s">
        <v>85</v>
      </c>
      <c r="AV118" s="12" t="s">
        <v>85</v>
      </c>
      <c r="AW118" s="12" t="s">
        <v>39</v>
      </c>
      <c r="AX118" s="12" t="s">
        <v>83</v>
      </c>
      <c r="AY118" s="254" t="s">
        <v>131</v>
      </c>
    </row>
    <row r="119" s="1" customFormat="1" ht="63.75" customHeight="1">
      <c r="B119" s="46"/>
      <c r="C119" s="221" t="s">
        <v>186</v>
      </c>
      <c r="D119" s="221" t="s">
        <v>133</v>
      </c>
      <c r="E119" s="222" t="s">
        <v>187</v>
      </c>
      <c r="F119" s="223" t="s">
        <v>188</v>
      </c>
      <c r="G119" s="224" t="s">
        <v>177</v>
      </c>
      <c r="H119" s="225">
        <v>50</v>
      </c>
      <c r="I119" s="226"/>
      <c r="J119" s="227">
        <f>ROUND(I119*H119,2)</f>
        <v>0</v>
      </c>
      <c r="K119" s="223" t="s">
        <v>137</v>
      </c>
      <c r="L119" s="72"/>
      <c r="M119" s="228" t="s">
        <v>21</v>
      </c>
      <c r="N119" s="229" t="s">
        <v>46</v>
      </c>
      <c r="O119" s="47"/>
      <c r="P119" s="230">
        <f>O119*H119</f>
        <v>0</v>
      </c>
      <c r="Q119" s="230">
        <v>0.036904300000000001</v>
      </c>
      <c r="R119" s="230">
        <f>Q119*H119</f>
        <v>1.8452150000000001</v>
      </c>
      <c r="S119" s="230">
        <v>0</v>
      </c>
      <c r="T119" s="231">
        <f>S119*H119</f>
        <v>0</v>
      </c>
      <c r="AR119" s="24" t="s">
        <v>138</v>
      </c>
      <c r="AT119" s="24" t="s">
        <v>133</v>
      </c>
      <c r="AU119" s="24" t="s">
        <v>85</v>
      </c>
      <c r="AY119" s="24" t="s">
        <v>131</v>
      </c>
      <c r="BE119" s="232">
        <f>IF(N119="základní",J119,0)</f>
        <v>0</v>
      </c>
      <c r="BF119" s="232">
        <f>IF(N119="snížená",J119,0)</f>
        <v>0</v>
      </c>
      <c r="BG119" s="232">
        <f>IF(N119="zákl. přenesená",J119,0)</f>
        <v>0</v>
      </c>
      <c r="BH119" s="232">
        <f>IF(N119="sníž. přenesená",J119,0)</f>
        <v>0</v>
      </c>
      <c r="BI119" s="232">
        <f>IF(N119="nulová",J119,0)</f>
        <v>0</v>
      </c>
      <c r="BJ119" s="24" t="s">
        <v>83</v>
      </c>
      <c r="BK119" s="232">
        <f>ROUND(I119*H119,2)</f>
        <v>0</v>
      </c>
      <c r="BL119" s="24" t="s">
        <v>138</v>
      </c>
      <c r="BM119" s="24" t="s">
        <v>189</v>
      </c>
    </row>
    <row r="120" s="11" customFormat="1">
      <c r="B120" s="233"/>
      <c r="C120" s="234"/>
      <c r="D120" s="235" t="s">
        <v>140</v>
      </c>
      <c r="E120" s="236" t="s">
        <v>21</v>
      </c>
      <c r="F120" s="237" t="s">
        <v>141</v>
      </c>
      <c r="G120" s="234"/>
      <c r="H120" s="236" t="s">
        <v>21</v>
      </c>
      <c r="I120" s="238"/>
      <c r="J120" s="234"/>
      <c r="K120" s="234"/>
      <c r="L120" s="239"/>
      <c r="M120" s="240"/>
      <c r="N120" s="241"/>
      <c r="O120" s="241"/>
      <c r="P120" s="241"/>
      <c r="Q120" s="241"/>
      <c r="R120" s="241"/>
      <c r="S120" s="241"/>
      <c r="T120" s="242"/>
      <c r="AT120" s="243" t="s">
        <v>140</v>
      </c>
      <c r="AU120" s="243" t="s">
        <v>85</v>
      </c>
      <c r="AV120" s="11" t="s">
        <v>83</v>
      </c>
      <c r="AW120" s="11" t="s">
        <v>39</v>
      </c>
      <c r="AX120" s="11" t="s">
        <v>75</v>
      </c>
      <c r="AY120" s="243" t="s">
        <v>131</v>
      </c>
    </row>
    <row r="121" s="12" customFormat="1">
      <c r="B121" s="244"/>
      <c r="C121" s="245"/>
      <c r="D121" s="235" t="s">
        <v>140</v>
      </c>
      <c r="E121" s="246" t="s">
        <v>21</v>
      </c>
      <c r="F121" s="247" t="s">
        <v>190</v>
      </c>
      <c r="G121" s="245"/>
      <c r="H121" s="248">
        <v>50</v>
      </c>
      <c r="I121" s="249"/>
      <c r="J121" s="245"/>
      <c r="K121" s="245"/>
      <c r="L121" s="250"/>
      <c r="M121" s="251"/>
      <c r="N121" s="252"/>
      <c r="O121" s="252"/>
      <c r="P121" s="252"/>
      <c r="Q121" s="252"/>
      <c r="R121" s="252"/>
      <c r="S121" s="252"/>
      <c r="T121" s="253"/>
      <c r="AT121" s="254" t="s">
        <v>140</v>
      </c>
      <c r="AU121" s="254" t="s">
        <v>85</v>
      </c>
      <c r="AV121" s="12" t="s">
        <v>85</v>
      </c>
      <c r="AW121" s="12" t="s">
        <v>39</v>
      </c>
      <c r="AX121" s="12" t="s">
        <v>83</v>
      </c>
      <c r="AY121" s="254" t="s">
        <v>131</v>
      </c>
    </row>
    <row r="122" s="1" customFormat="1" ht="25.5" customHeight="1">
      <c r="B122" s="46"/>
      <c r="C122" s="221" t="s">
        <v>191</v>
      </c>
      <c r="D122" s="221" t="s">
        <v>133</v>
      </c>
      <c r="E122" s="222" t="s">
        <v>192</v>
      </c>
      <c r="F122" s="223" t="s">
        <v>193</v>
      </c>
      <c r="G122" s="224" t="s">
        <v>194</v>
      </c>
      <c r="H122" s="225">
        <v>10</v>
      </c>
      <c r="I122" s="226"/>
      <c r="J122" s="227">
        <f>ROUND(I122*H122,2)</f>
        <v>0</v>
      </c>
      <c r="K122" s="223" t="s">
        <v>137</v>
      </c>
      <c r="L122" s="72"/>
      <c r="M122" s="228" t="s">
        <v>21</v>
      </c>
      <c r="N122" s="229" t="s">
        <v>46</v>
      </c>
      <c r="O122" s="47"/>
      <c r="P122" s="230">
        <f>O122*H122</f>
        <v>0</v>
      </c>
      <c r="Q122" s="230">
        <v>0</v>
      </c>
      <c r="R122" s="230">
        <f>Q122*H122</f>
        <v>0</v>
      </c>
      <c r="S122" s="230">
        <v>0</v>
      </c>
      <c r="T122" s="231">
        <f>S122*H122</f>
        <v>0</v>
      </c>
      <c r="AR122" s="24" t="s">
        <v>138</v>
      </c>
      <c r="AT122" s="24" t="s">
        <v>133</v>
      </c>
      <c r="AU122" s="24" t="s">
        <v>85</v>
      </c>
      <c r="AY122" s="24" t="s">
        <v>131</v>
      </c>
      <c r="BE122" s="232">
        <f>IF(N122="základní",J122,0)</f>
        <v>0</v>
      </c>
      <c r="BF122" s="232">
        <f>IF(N122="snížená",J122,0)</f>
        <v>0</v>
      </c>
      <c r="BG122" s="232">
        <f>IF(N122="zákl. přenesená",J122,0)</f>
        <v>0</v>
      </c>
      <c r="BH122" s="232">
        <f>IF(N122="sníž. přenesená",J122,0)</f>
        <v>0</v>
      </c>
      <c r="BI122" s="232">
        <f>IF(N122="nulová",J122,0)</f>
        <v>0</v>
      </c>
      <c r="BJ122" s="24" t="s">
        <v>83</v>
      </c>
      <c r="BK122" s="232">
        <f>ROUND(I122*H122,2)</f>
        <v>0</v>
      </c>
      <c r="BL122" s="24" t="s">
        <v>138</v>
      </c>
      <c r="BM122" s="24" t="s">
        <v>195</v>
      </c>
    </row>
    <row r="123" s="12" customFormat="1">
      <c r="B123" s="244"/>
      <c r="C123" s="245"/>
      <c r="D123" s="235" t="s">
        <v>140</v>
      </c>
      <c r="E123" s="246" t="s">
        <v>21</v>
      </c>
      <c r="F123" s="247" t="s">
        <v>196</v>
      </c>
      <c r="G123" s="245"/>
      <c r="H123" s="248">
        <v>10</v>
      </c>
      <c r="I123" s="249"/>
      <c r="J123" s="245"/>
      <c r="K123" s="245"/>
      <c r="L123" s="250"/>
      <c r="M123" s="251"/>
      <c r="N123" s="252"/>
      <c r="O123" s="252"/>
      <c r="P123" s="252"/>
      <c r="Q123" s="252"/>
      <c r="R123" s="252"/>
      <c r="S123" s="252"/>
      <c r="T123" s="253"/>
      <c r="AT123" s="254" t="s">
        <v>140</v>
      </c>
      <c r="AU123" s="254" t="s">
        <v>85</v>
      </c>
      <c r="AV123" s="12" t="s">
        <v>85</v>
      </c>
      <c r="AW123" s="12" t="s">
        <v>39</v>
      </c>
      <c r="AX123" s="12" t="s">
        <v>83</v>
      </c>
      <c r="AY123" s="254" t="s">
        <v>131</v>
      </c>
    </row>
    <row r="124" s="1" customFormat="1" ht="38.25" customHeight="1">
      <c r="B124" s="46"/>
      <c r="C124" s="221" t="s">
        <v>197</v>
      </c>
      <c r="D124" s="221" t="s">
        <v>133</v>
      </c>
      <c r="E124" s="222" t="s">
        <v>198</v>
      </c>
      <c r="F124" s="223" t="s">
        <v>199</v>
      </c>
      <c r="G124" s="224" t="s">
        <v>194</v>
      </c>
      <c r="H124" s="225">
        <v>863.97000000000003</v>
      </c>
      <c r="I124" s="226"/>
      <c r="J124" s="227">
        <f>ROUND(I124*H124,2)</f>
        <v>0</v>
      </c>
      <c r="K124" s="223" t="s">
        <v>137</v>
      </c>
      <c r="L124" s="72"/>
      <c r="M124" s="228" t="s">
        <v>21</v>
      </c>
      <c r="N124" s="229" t="s">
        <v>46</v>
      </c>
      <c r="O124" s="47"/>
      <c r="P124" s="230">
        <f>O124*H124</f>
        <v>0</v>
      </c>
      <c r="Q124" s="230">
        <v>0</v>
      </c>
      <c r="R124" s="230">
        <f>Q124*H124</f>
        <v>0</v>
      </c>
      <c r="S124" s="230">
        <v>0</v>
      </c>
      <c r="T124" s="231">
        <f>S124*H124</f>
        <v>0</v>
      </c>
      <c r="AR124" s="24" t="s">
        <v>138</v>
      </c>
      <c r="AT124" s="24" t="s">
        <v>133</v>
      </c>
      <c r="AU124" s="24" t="s">
        <v>85</v>
      </c>
      <c r="AY124" s="24" t="s">
        <v>131</v>
      </c>
      <c r="BE124" s="232">
        <f>IF(N124="základní",J124,0)</f>
        <v>0</v>
      </c>
      <c r="BF124" s="232">
        <f>IF(N124="snížená",J124,0)</f>
        <v>0</v>
      </c>
      <c r="BG124" s="232">
        <f>IF(N124="zákl. přenesená",J124,0)</f>
        <v>0</v>
      </c>
      <c r="BH124" s="232">
        <f>IF(N124="sníž. přenesená",J124,0)</f>
        <v>0</v>
      </c>
      <c r="BI124" s="232">
        <f>IF(N124="nulová",J124,0)</f>
        <v>0</v>
      </c>
      <c r="BJ124" s="24" t="s">
        <v>83</v>
      </c>
      <c r="BK124" s="232">
        <f>ROUND(I124*H124,2)</f>
        <v>0</v>
      </c>
      <c r="BL124" s="24" t="s">
        <v>138</v>
      </c>
      <c r="BM124" s="24" t="s">
        <v>200</v>
      </c>
    </row>
    <row r="125" s="11" customFormat="1">
      <c r="B125" s="233"/>
      <c r="C125" s="234"/>
      <c r="D125" s="235" t="s">
        <v>140</v>
      </c>
      <c r="E125" s="236" t="s">
        <v>21</v>
      </c>
      <c r="F125" s="237" t="s">
        <v>141</v>
      </c>
      <c r="G125" s="234"/>
      <c r="H125" s="236" t="s">
        <v>21</v>
      </c>
      <c r="I125" s="238"/>
      <c r="J125" s="234"/>
      <c r="K125" s="234"/>
      <c r="L125" s="239"/>
      <c r="M125" s="240"/>
      <c r="N125" s="241"/>
      <c r="O125" s="241"/>
      <c r="P125" s="241"/>
      <c r="Q125" s="241"/>
      <c r="R125" s="241"/>
      <c r="S125" s="241"/>
      <c r="T125" s="242"/>
      <c r="AT125" s="243" t="s">
        <v>140</v>
      </c>
      <c r="AU125" s="243" t="s">
        <v>85</v>
      </c>
      <c r="AV125" s="11" t="s">
        <v>83</v>
      </c>
      <c r="AW125" s="11" t="s">
        <v>39</v>
      </c>
      <c r="AX125" s="11" t="s">
        <v>75</v>
      </c>
      <c r="AY125" s="243" t="s">
        <v>131</v>
      </c>
    </row>
    <row r="126" s="12" customFormat="1">
      <c r="B126" s="244"/>
      <c r="C126" s="245"/>
      <c r="D126" s="235" t="s">
        <v>140</v>
      </c>
      <c r="E126" s="246" t="s">
        <v>21</v>
      </c>
      <c r="F126" s="247" t="s">
        <v>201</v>
      </c>
      <c r="G126" s="245"/>
      <c r="H126" s="248">
        <v>82.620000000000005</v>
      </c>
      <c r="I126" s="249"/>
      <c r="J126" s="245"/>
      <c r="K126" s="245"/>
      <c r="L126" s="250"/>
      <c r="M126" s="251"/>
      <c r="N126" s="252"/>
      <c r="O126" s="252"/>
      <c r="P126" s="252"/>
      <c r="Q126" s="252"/>
      <c r="R126" s="252"/>
      <c r="S126" s="252"/>
      <c r="T126" s="253"/>
      <c r="AT126" s="254" t="s">
        <v>140</v>
      </c>
      <c r="AU126" s="254" t="s">
        <v>85</v>
      </c>
      <c r="AV126" s="12" t="s">
        <v>85</v>
      </c>
      <c r="AW126" s="12" t="s">
        <v>39</v>
      </c>
      <c r="AX126" s="12" t="s">
        <v>75</v>
      </c>
      <c r="AY126" s="254" t="s">
        <v>131</v>
      </c>
    </row>
    <row r="127" s="12" customFormat="1">
      <c r="B127" s="244"/>
      <c r="C127" s="245"/>
      <c r="D127" s="235" t="s">
        <v>140</v>
      </c>
      <c r="E127" s="246" t="s">
        <v>21</v>
      </c>
      <c r="F127" s="247" t="s">
        <v>202</v>
      </c>
      <c r="G127" s="245"/>
      <c r="H127" s="248">
        <v>255.59999999999999</v>
      </c>
      <c r="I127" s="249"/>
      <c r="J127" s="245"/>
      <c r="K127" s="245"/>
      <c r="L127" s="250"/>
      <c r="M127" s="251"/>
      <c r="N127" s="252"/>
      <c r="O127" s="252"/>
      <c r="P127" s="252"/>
      <c r="Q127" s="252"/>
      <c r="R127" s="252"/>
      <c r="S127" s="252"/>
      <c r="T127" s="253"/>
      <c r="AT127" s="254" t="s">
        <v>140</v>
      </c>
      <c r="AU127" s="254" t="s">
        <v>85</v>
      </c>
      <c r="AV127" s="12" t="s">
        <v>85</v>
      </c>
      <c r="AW127" s="12" t="s">
        <v>39</v>
      </c>
      <c r="AX127" s="12" t="s">
        <v>75</v>
      </c>
      <c r="AY127" s="254" t="s">
        <v>131</v>
      </c>
    </row>
    <row r="128" s="13" customFormat="1">
      <c r="B128" s="257"/>
      <c r="C128" s="258"/>
      <c r="D128" s="235" t="s">
        <v>140</v>
      </c>
      <c r="E128" s="259" t="s">
        <v>21</v>
      </c>
      <c r="F128" s="260" t="s">
        <v>203</v>
      </c>
      <c r="G128" s="258"/>
      <c r="H128" s="261">
        <v>338.22000000000003</v>
      </c>
      <c r="I128" s="262"/>
      <c r="J128" s="258"/>
      <c r="K128" s="258"/>
      <c r="L128" s="263"/>
      <c r="M128" s="264"/>
      <c r="N128" s="265"/>
      <c r="O128" s="265"/>
      <c r="P128" s="265"/>
      <c r="Q128" s="265"/>
      <c r="R128" s="265"/>
      <c r="S128" s="265"/>
      <c r="T128" s="266"/>
      <c r="AT128" s="267" t="s">
        <v>140</v>
      </c>
      <c r="AU128" s="267" t="s">
        <v>85</v>
      </c>
      <c r="AV128" s="13" t="s">
        <v>149</v>
      </c>
      <c r="AW128" s="13" t="s">
        <v>39</v>
      </c>
      <c r="AX128" s="13" t="s">
        <v>75</v>
      </c>
      <c r="AY128" s="267" t="s">
        <v>131</v>
      </c>
    </row>
    <row r="129" s="11" customFormat="1">
      <c r="B129" s="233"/>
      <c r="C129" s="234"/>
      <c r="D129" s="235" t="s">
        <v>140</v>
      </c>
      <c r="E129" s="236" t="s">
        <v>21</v>
      </c>
      <c r="F129" s="237" t="s">
        <v>204</v>
      </c>
      <c r="G129" s="234"/>
      <c r="H129" s="236" t="s">
        <v>21</v>
      </c>
      <c r="I129" s="238"/>
      <c r="J129" s="234"/>
      <c r="K129" s="234"/>
      <c r="L129" s="239"/>
      <c r="M129" s="240"/>
      <c r="N129" s="241"/>
      <c r="O129" s="241"/>
      <c r="P129" s="241"/>
      <c r="Q129" s="241"/>
      <c r="R129" s="241"/>
      <c r="S129" s="241"/>
      <c r="T129" s="242"/>
      <c r="AT129" s="243" t="s">
        <v>140</v>
      </c>
      <c r="AU129" s="243" t="s">
        <v>85</v>
      </c>
      <c r="AV129" s="11" t="s">
        <v>83</v>
      </c>
      <c r="AW129" s="11" t="s">
        <v>39</v>
      </c>
      <c r="AX129" s="11" t="s">
        <v>75</v>
      </c>
      <c r="AY129" s="243" t="s">
        <v>131</v>
      </c>
    </row>
    <row r="130" s="12" customFormat="1">
      <c r="B130" s="244"/>
      <c r="C130" s="245"/>
      <c r="D130" s="235" t="s">
        <v>140</v>
      </c>
      <c r="E130" s="246" t="s">
        <v>21</v>
      </c>
      <c r="F130" s="247" t="s">
        <v>205</v>
      </c>
      <c r="G130" s="245"/>
      <c r="H130" s="248">
        <v>284</v>
      </c>
      <c r="I130" s="249"/>
      <c r="J130" s="245"/>
      <c r="K130" s="245"/>
      <c r="L130" s="250"/>
      <c r="M130" s="251"/>
      <c r="N130" s="252"/>
      <c r="O130" s="252"/>
      <c r="P130" s="252"/>
      <c r="Q130" s="252"/>
      <c r="R130" s="252"/>
      <c r="S130" s="252"/>
      <c r="T130" s="253"/>
      <c r="AT130" s="254" t="s">
        <v>140</v>
      </c>
      <c r="AU130" s="254" t="s">
        <v>85</v>
      </c>
      <c r="AV130" s="12" t="s">
        <v>85</v>
      </c>
      <c r="AW130" s="12" t="s">
        <v>39</v>
      </c>
      <c r="AX130" s="12" t="s">
        <v>75</v>
      </c>
      <c r="AY130" s="254" t="s">
        <v>131</v>
      </c>
    </row>
    <row r="131" s="12" customFormat="1">
      <c r="B131" s="244"/>
      <c r="C131" s="245"/>
      <c r="D131" s="235" t="s">
        <v>140</v>
      </c>
      <c r="E131" s="246" t="s">
        <v>21</v>
      </c>
      <c r="F131" s="247" t="s">
        <v>206</v>
      </c>
      <c r="G131" s="245"/>
      <c r="H131" s="248">
        <v>101.55</v>
      </c>
      <c r="I131" s="249"/>
      <c r="J131" s="245"/>
      <c r="K131" s="245"/>
      <c r="L131" s="250"/>
      <c r="M131" s="251"/>
      <c r="N131" s="252"/>
      <c r="O131" s="252"/>
      <c r="P131" s="252"/>
      <c r="Q131" s="252"/>
      <c r="R131" s="252"/>
      <c r="S131" s="252"/>
      <c r="T131" s="253"/>
      <c r="AT131" s="254" t="s">
        <v>140</v>
      </c>
      <c r="AU131" s="254" t="s">
        <v>85</v>
      </c>
      <c r="AV131" s="12" t="s">
        <v>85</v>
      </c>
      <c r="AW131" s="12" t="s">
        <v>39</v>
      </c>
      <c r="AX131" s="12" t="s">
        <v>75</v>
      </c>
      <c r="AY131" s="254" t="s">
        <v>131</v>
      </c>
    </row>
    <row r="132" s="12" customFormat="1">
      <c r="B132" s="244"/>
      <c r="C132" s="245"/>
      <c r="D132" s="235" t="s">
        <v>140</v>
      </c>
      <c r="E132" s="246" t="s">
        <v>21</v>
      </c>
      <c r="F132" s="247" t="s">
        <v>207</v>
      </c>
      <c r="G132" s="245"/>
      <c r="H132" s="248">
        <v>140.19999999999999</v>
      </c>
      <c r="I132" s="249"/>
      <c r="J132" s="245"/>
      <c r="K132" s="245"/>
      <c r="L132" s="250"/>
      <c r="M132" s="251"/>
      <c r="N132" s="252"/>
      <c r="O132" s="252"/>
      <c r="P132" s="252"/>
      <c r="Q132" s="252"/>
      <c r="R132" s="252"/>
      <c r="S132" s="252"/>
      <c r="T132" s="253"/>
      <c r="AT132" s="254" t="s">
        <v>140</v>
      </c>
      <c r="AU132" s="254" t="s">
        <v>85</v>
      </c>
      <c r="AV132" s="12" t="s">
        <v>85</v>
      </c>
      <c r="AW132" s="12" t="s">
        <v>39</v>
      </c>
      <c r="AX132" s="12" t="s">
        <v>75</v>
      </c>
      <c r="AY132" s="254" t="s">
        <v>131</v>
      </c>
    </row>
    <row r="133" s="13" customFormat="1">
      <c r="B133" s="257"/>
      <c r="C133" s="258"/>
      <c r="D133" s="235" t="s">
        <v>140</v>
      </c>
      <c r="E133" s="259" t="s">
        <v>21</v>
      </c>
      <c r="F133" s="260" t="s">
        <v>203</v>
      </c>
      <c r="G133" s="258"/>
      <c r="H133" s="261">
        <v>525.75</v>
      </c>
      <c r="I133" s="262"/>
      <c r="J133" s="258"/>
      <c r="K133" s="258"/>
      <c r="L133" s="263"/>
      <c r="M133" s="264"/>
      <c r="N133" s="265"/>
      <c r="O133" s="265"/>
      <c r="P133" s="265"/>
      <c r="Q133" s="265"/>
      <c r="R133" s="265"/>
      <c r="S133" s="265"/>
      <c r="T133" s="266"/>
      <c r="AT133" s="267" t="s">
        <v>140</v>
      </c>
      <c r="AU133" s="267" t="s">
        <v>85</v>
      </c>
      <c r="AV133" s="13" t="s">
        <v>149</v>
      </c>
      <c r="AW133" s="13" t="s">
        <v>39</v>
      </c>
      <c r="AX133" s="13" t="s">
        <v>75</v>
      </c>
      <c r="AY133" s="267" t="s">
        <v>131</v>
      </c>
    </row>
    <row r="134" s="14" customFormat="1">
      <c r="B134" s="268"/>
      <c r="C134" s="269"/>
      <c r="D134" s="235" t="s">
        <v>140</v>
      </c>
      <c r="E134" s="270" t="s">
        <v>21</v>
      </c>
      <c r="F134" s="271" t="s">
        <v>208</v>
      </c>
      <c r="G134" s="269"/>
      <c r="H134" s="272">
        <v>863.97000000000003</v>
      </c>
      <c r="I134" s="273"/>
      <c r="J134" s="269"/>
      <c r="K134" s="269"/>
      <c r="L134" s="274"/>
      <c r="M134" s="275"/>
      <c r="N134" s="276"/>
      <c r="O134" s="276"/>
      <c r="P134" s="276"/>
      <c r="Q134" s="276"/>
      <c r="R134" s="276"/>
      <c r="S134" s="276"/>
      <c r="T134" s="277"/>
      <c r="AT134" s="278" t="s">
        <v>140</v>
      </c>
      <c r="AU134" s="278" t="s">
        <v>85</v>
      </c>
      <c r="AV134" s="14" t="s">
        <v>138</v>
      </c>
      <c r="AW134" s="14" t="s">
        <v>39</v>
      </c>
      <c r="AX134" s="14" t="s">
        <v>83</v>
      </c>
      <c r="AY134" s="278" t="s">
        <v>131</v>
      </c>
    </row>
    <row r="135" s="1" customFormat="1" ht="38.25" customHeight="1">
      <c r="B135" s="46"/>
      <c r="C135" s="221" t="s">
        <v>209</v>
      </c>
      <c r="D135" s="221" t="s">
        <v>133</v>
      </c>
      <c r="E135" s="222" t="s">
        <v>210</v>
      </c>
      <c r="F135" s="223" t="s">
        <v>211</v>
      </c>
      <c r="G135" s="224" t="s">
        <v>194</v>
      </c>
      <c r="H135" s="225">
        <v>863.97000000000003</v>
      </c>
      <c r="I135" s="226"/>
      <c r="J135" s="227">
        <f>ROUND(I135*H135,2)</f>
        <v>0</v>
      </c>
      <c r="K135" s="223" t="s">
        <v>137</v>
      </c>
      <c r="L135" s="72"/>
      <c r="M135" s="228" t="s">
        <v>21</v>
      </c>
      <c r="N135" s="229" t="s">
        <v>46</v>
      </c>
      <c r="O135" s="47"/>
      <c r="P135" s="230">
        <f>O135*H135</f>
        <v>0</v>
      </c>
      <c r="Q135" s="230">
        <v>0</v>
      </c>
      <c r="R135" s="230">
        <f>Q135*H135</f>
        <v>0</v>
      </c>
      <c r="S135" s="230">
        <v>0</v>
      </c>
      <c r="T135" s="231">
        <f>S135*H135</f>
        <v>0</v>
      </c>
      <c r="AR135" s="24" t="s">
        <v>138</v>
      </c>
      <c r="AT135" s="24" t="s">
        <v>133</v>
      </c>
      <c r="AU135" s="24" t="s">
        <v>85</v>
      </c>
      <c r="AY135" s="24" t="s">
        <v>131</v>
      </c>
      <c r="BE135" s="232">
        <f>IF(N135="základní",J135,0)</f>
        <v>0</v>
      </c>
      <c r="BF135" s="232">
        <f>IF(N135="snížená",J135,0)</f>
        <v>0</v>
      </c>
      <c r="BG135" s="232">
        <f>IF(N135="zákl. přenesená",J135,0)</f>
        <v>0</v>
      </c>
      <c r="BH135" s="232">
        <f>IF(N135="sníž. přenesená",J135,0)</f>
        <v>0</v>
      </c>
      <c r="BI135" s="232">
        <f>IF(N135="nulová",J135,0)</f>
        <v>0</v>
      </c>
      <c r="BJ135" s="24" t="s">
        <v>83</v>
      </c>
      <c r="BK135" s="232">
        <f>ROUND(I135*H135,2)</f>
        <v>0</v>
      </c>
      <c r="BL135" s="24" t="s">
        <v>138</v>
      </c>
      <c r="BM135" s="24" t="s">
        <v>212</v>
      </c>
    </row>
    <row r="136" s="1" customFormat="1" ht="25.5" customHeight="1">
      <c r="B136" s="46"/>
      <c r="C136" s="221" t="s">
        <v>213</v>
      </c>
      <c r="D136" s="221" t="s">
        <v>133</v>
      </c>
      <c r="E136" s="222" t="s">
        <v>214</v>
      </c>
      <c r="F136" s="223" t="s">
        <v>215</v>
      </c>
      <c r="G136" s="224" t="s">
        <v>194</v>
      </c>
      <c r="H136" s="225">
        <v>5.9000000000000004</v>
      </c>
      <c r="I136" s="226"/>
      <c r="J136" s="227">
        <f>ROUND(I136*H136,2)</f>
        <v>0</v>
      </c>
      <c r="K136" s="223" t="s">
        <v>137</v>
      </c>
      <c r="L136" s="72"/>
      <c r="M136" s="228" t="s">
        <v>21</v>
      </c>
      <c r="N136" s="229" t="s">
        <v>46</v>
      </c>
      <c r="O136" s="47"/>
      <c r="P136" s="230">
        <f>O136*H136</f>
        <v>0</v>
      </c>
      <c r="Q136" s="230">
        <v>0</v>
      </c>
      <c r="R136" s="230">
        <f>Q136*H136</f>
        <v>0</v>
      </c>
      <c r="S136" s="230">
        <v>0</v>
      </c>
      <c r="T136" s="231">
        <f>S136*H136</f>
        <v>0</v>
      </c>
      <c r="AR136" s="24" t="s">
        <v>138</v>
      </c>
      <c r="AT136" s="24" t="s">
        <v>133</v>
      </c>
      <c r="AU136" s="24" t="s">
        <v>85</v>
      </c>
      <c r="AY136" s="24" t="s">
        <v>131</v>
      </c>
      <c r="BE136" s="232">
        <f>IF(N136="základní",J136,0)</f>
        <v>0</v>
      </c>
      <c r="BF136" s="232">
        <f>IF(N136="snížená",J136,0)</f>
        <v>0</v>
      </c>
      <c r="BG136" s="232">
        <f>IF(N136="zákl. přenesená",J136,0)</f>
        <v>0</v>
      </c>
      <c r="BH136" s="232">
        <f>IF(N136="sníž. přenesená",J136,0)</f>
        <v>0</v>
      </c>
      <c r="BI136" s="232">
        <f>IF(N136="nulová",J136,0)</f>
        <v>0</v>
      </c>
      <c r="BJ136" s="24" t="s">
        <v>83</v>
      </c>
      <c r="BK136" s="232">
        <f>ROUND(I136*H136,2)</f>
        <v>0</v>
      </c>
      <c r="BL136" s="24" t="s">
        <v>138</v>
      </c>
      <c r="BM136" s="24" t="s">
        <v>216</v>
      </c>
    </row>
    <row r="137" s="12" customFormat="1">
      <c r="B137" s="244"/>
      <c r="C137" s="245"/>
      <c r="D137" s="235" t="s">
        <v>140</v>
      </c>
      <c r="E137" s="246" t="s">
        <v>21</v>
      </c>
      <c r="F137" s="247" t="s">
        <v>217</v>
      </c>
      <c r="G137" s="245"/>
      <c r="H137" s="248">
        <v>5.9000000000000004</v>
      </c>
      <c r="I137" s="249"/>
      <c r="J137" s="245"/>
      <c r="K137" s="245"/>
      <c r="L137" s="250"/>
      <c r="M137" s="251"/>
      <c r="N137" s="252"/>
      <c r="O137" s="252"/>
      <c r="P137" s="252"/>
      <c r="Q137" s="252"/>
      <c r="R137" s="252"/>
      <c r="S137" s="252"/>
      <c r="T137" s="253"/>
      <c r="AT137" s="254" t="s">
        <v>140</v>
      </c>
      <c r="AU137" s="254" t="s">
        <v>85</v>
      </c>
      <c r="AV137" s="12" t="s">
        <v>85</v>
      </c>
      <c r="AW137" s="12" t="s">
        <v>39</v>
      </c>
      <c r="AX137" s="12" t="s">
        <v>83</v>
      </c>
      <c r="AY137" s="254" t="s">
        <v>131</v>
      </c>
    </row>
    <row r="138" s="1" customFormat="1" ht="38.25" customHeight="1">
      <c r="B138" s="46"/>
      <c r="C138" s="221" t="s">
        <v>10</v>
      </c>
      <c r="D138" s="221" t="s">
        <v>133</v>
      </c>
      <c r="E138" s="222" t="s">
        <v>218</v>
      </c>
      <c r="F138" s="223" t="s">
        <v>219</v>
      </c>
      <c r="G138" s="224" t="s">
        <v>194</v>
      </c>
      <c r="H138" s="225">
        <v>64</v>
      </c>
      <c r="I138" s="226"/>
      <c r="J138" s="227">
        <f>ROUND(I138*H138,2)</f>
        <v>0</v>
      </c>
      <c r="K138" s="223" t="s">
        <v>137</v>
      </c>
      <c r="L138" s="72"/>
      <c r="M138" s="228" t="s">
        <v>21</v>
      </c>
      <c r="N138" s="229" t="s">
        <v>46</v>
      </c>
      <c r="O138" s="47"/>
      <c r="P138" s="230">
        <f>O138*H138</f>
        <v>0</v>
      </c>
      <c r="Q138" s="230">
        <v>0</v>
      </c>
      <c r="R138" s="230">
        <f>Q138*H138</f>
        <v>0</v>
      </c>
      <c r="S138" s="230">
        <v>0</v>
      </c>
      <c r="T138" s="231">
        <f>S138*H138</f>
        <v>0</v>
      </c>
      <c r="AR138" s="24" t="s">
        <v>138</v>
      </c>
      <c r="AT138" s="24" t="s">
        <v>133</v>
      </c>
      <c r="AU138" s="24" t="s">
        <v>85</v>
      </c>
      <c r="AY138" s="24" t="s">
        <v>131</v>
      </c>
      <c r="BE138" s="232">
        <f>IF(N138="základní",J138,0)</f>
        <v>0</v>
      </c>
      <c r="BF138" s="232">
        <f>IF(N138="snížená",J138,0)</f>
        <v>0</v>
      </c>
      <c r="BG138" s="232">
        <f>IF(N138="zákl. přenesená",J138,0)</f>
        <v>0</v>
      </c>
      <c r="BH138" s="232">
        <f>IF(N138="sníž. přenesená",J138,0)</f>
        <v>0</v>
      </c>
      <c r="BI138" s="232">
        <f>IF(N138="nulová",J138,0)</f>
        <v>0</v>
      </c>
      <c r="BJ138" s="24" t="s">
        <v>83</v>
      </c>
      <c r="BK138" s="232">
        <f>ROUND(I138*H138,2)</f>
        <v>0</v>
      </c>
      <c r="BL138" s="24" t="s">
        <v>138</v>
      </c>
      <c r="BM138" s="24" t="s">
        <v>220</v>
      </c>
    </row>
    <row r="139" s="11" customFormat="1">
      <c r="B139" s="233"/>
      <c r="C139" s="234"/>
      <c r="D139" s="235" t="s">
        <v>140</v>
      </c>
      <c r="E139" s="236" t="s">
        <v>21</v>
      </c>
      <c r="F139" s="237" t="s">
        <v>221</v>
      </c>
      <c r="G139" s="234"/>
      <c r="H139" s="236" t="s">
        <v>21</v>
      </c>
      <c r="I139" s="238"/>
      <c r="J139" s="234"/>
      <c r="K139" s="234"/>
      <c r="L139" s="239"/>
      <c r="M139" s="240"/>
      <c r="N139" s="241"/>
      <c r="O139" s="241"/>
      <c r="P139" s="241"/>
      <c r="Q139" s="241"/>
      <c r="R139" s="241"/>
      <c r="S139" s="241"/>
      <c r="T139" s="242"/>
      <c r="AT139" s="243" t="s">
        <v>140</v>
      </c>
      <c r="AU139" s="243" t="s">
        <v>85</v>
      </c>
      <c r="AV139" s="11" t="s">
        <v>83</v>
      </c>
      <c r="AW139" s="11" t="s">
        <v>39</v>
      </c>
      <c r="AX139" s="11" t="s">
        <v>75</v>
      </c>
      <c r="AY139" s="243" t="s">
        <v>131</v>
      </c>
    </row>
    <row r="140" s="12" customFormat="1">
      <c r="B140" s="244"/>
      <c r="C140" s="245"/>
      <c r="D140" s="235" t="s">
        <v>140</v>
      </c>
      <c r="E140" s="246" t="s">
        <v>21</v>
      </c>
      <c r="F140" s="247" t="s">
        <v>222</v>
      </c>
      <c r="G140" s="245"/>
      <c r="H140" s="248">
        <v>64</v>
      </c>
      <c r="I140" s="249"/>
      <c r="J140" s="245"/>
      <c r="K140" s="245"/>
      <c r="L140" s="250"/>
      <c r="M140" s="251"/>
      <c r="N140" s="252"/>
      <c r="O140" s="252"/>
      <c r="P140" s="252"/>
      <c r="Q140" s="252"/>
      <c r="R140" s="252"/>
      <c r="S140" s="252"/>
      <c r="T140" s="253"/>
      <c r="AT140" s="254" t="s">
        <v>140</v>
      </c>
      <c r="AU140" s="254" t="s">
        <v>85</v>
      </c>
      <c r="AV140" s="12" t="s">
        <v>85</v>
      </c>
      <c r="AW140" s="12" t="s">
        <v>39</v>
      </c>
      <c r="AX140" s="12" t="s">
        <v>83</v>
      </c>
      <c r="AY140" s="254" t="s">
        <v>131</v>
      </c>
    </row>
    <row r="141" s="1" customFormat="1" ht="38.25" customHeight="1">
      <c r="B141" s="46"/>
      <c r="C141" s="221" t="s">
        <v>223</v>
      </c>
      <c r="D141" s="221" t="s">
        <v>133</v>
      </c>
      <c r="E141" s="222" t="s">
        <v>224</v>
      </c>
      <c r="F141" s="223" t="s">
        <v>225</v>
      </c>
      <c r="G141" s="224" t="s">
        <v>194</v>
      </c>
      <c r="H141" s="225">
        <v>64</v>
      </c>
      <c r="I141" s="226"/>
      <c r="J141" s="227">
        <f>ROUND(I141*H141,2)</f>
        <v>0</v>
      </c>
      <c r="K141" s="223" t="s">
        <v>137</v>
      </c>
      <c r="L141" s="72"/>
      <c r="M141" s="228" t="s">
        <v>21</v>
      </c>
      <c r="N141" s="229" t="s">
        <v>46</v>
      </c>
      <c r="O141" s="47"/>
      <c r="P141" s="230">
        <f>O141*H141</f>
        <v>0</v>
      </c>
      <c r="Q141" s="230">
        <v>0</v>
      </c>
      <c r="R141" s="230">
        <f>Q141*H141</f>
        <v>0</v>
      </c>
      <c r="S141" s="230">
        <v>0</v>
      </c>
      <c r="T141" s="231">
        <f>S141*H141</f>
        <v>0</v>
      </c>
      <c r="AR141" s="24" t="s">
        <v>138</v>
      </c>
      <c r="AT141" s="24" t="s">
        <v>133</v>
      </c>
      <c r="AU141" s="24" t="s">
        <v>85</v>
      </c>
      <c r="AY141" s="24" t="s">
        <v>131</v>
      </c>
      <c r="BE141" s="232">
        <f>IF(N141="základní",J141,0)</f>
        <v>0</v>
      </c>
      <c r="BF141" s="232">
        <f>IF(N141="snížená",J141,0)</f>
        <v>0</v>
      </c>
      <c r="BG141" s="232">
        <f>IF(N141="zákl. přenesená",J141,0)</f>
        <v>0</v>
      </c>
      <c r="BH141" s="232">
        <f>IF(N141="sníž. přenesená",J141,0)</f>
        <v>0</v>
      </c>
      <c r="BI141" s="232">
        <f>IF(N141="nulová",J141,0)</f>
        <v>0</v>
      </c>
      <c r="BJ141" s="24" t="s">
        <v>83</v>
      </c>
      <c r="BK141" s="232">
        <f>ROUND(I141*H141,2)</f>
        <v>0</v>
      </c>
      <c r="BL141" s="24" t="s">
        <v>138</v>
      </c>
      <c r="BM141" s="24" t="s">
        <v>226</v>
      </c>
    </row>
    <row r="142" s="1" customFormat="1" ht="25.5" customHeight="1">
      <c r="B142" s="46"/>
      <c r="C142" s="221" t="s">
        <v>227</v>
      </c>
      <c r="D142" s="221" t="s">
        <v>133</v>
      </c>
      <c r="E142" s="222" t="s">
        <v>228</v>
      </c>
      <c r="F142" s="223" t="s">
        <v>229</v>
      </c>
      <c r="G142" s="224" t="s">
        <v>194</v>
      </c>
      <c r="H142" s="225">
        <v>12</v>
      </c>
      <c r="I142" s="226"/>
      <c r="J142" s="227">
        <f>ROUND(I142*H142,2)</f>
        <v>0</v>
      </c>
      <c r="K142" s="223" t="s">
        <v>137</v>
      </c>
      <c r="L142" s="72"/>
      <c r="M142" s="228" t="s">
        <v>21</v>
      </c>
      <c r="N142" s="229" t="s">
        <v>46</v>
      </c>
      <c r="O142" s="47"/>
      <c r="P142" s="230">
        <f>O142*H142</f>
        <v>0</v>
      </c>
      <c r="Q142" s="230">
        <v>0</v>
      </c>
      <c r="R142" s="230">
        <f>Q142*H142</f>
        <v>0</v>
      </c>
      <c r="S142" s="230">
        <v>0</v>
      </c>
      <c r="T142" s="231">
        <f>S142*H142</f>
        <v>0</v>
      </c>
      <c r="AR142" s="24" t="s">
        <v>138</v>
      </c>
      <c r="AT142" s="24" t="s">
        <v>133</v>
      </c>
      <c r="AU142" s="24" t="s">
        <v>85</v>
      </c>
      <c r="AY142" s="24" t="s">
        <v>131</v>
      </c>
      <c r="BE142" s="232">
        <f>IF(N142="základní",J142,0)</f>
        <v>0</v>
      </c>
      <c r="BF142" s="232">
        <f>IF(N142="snížená",J142,0)</f>
        <v>0</v>
      </c>
      <c r="BG142" s="232">
        <f>IF(N142="zákl. přenesená",J142,0)</f>
        <v>0</v>
      </c>
      <c r="BH142" s="232">
        <f>IF(N142="sníž. přenesená",J142,0)</f>
        <v>0</v>
      </c>
      <c r="BI142" s="232">
        <f>IF(N142="nulová",J142,0)</f>
        <v>0</v>
      </c>
      <c r="BJ142" s="24" t="s">
        <v>83</v>
      </c>
      <c r="BK142" s="232">
        <f>ROUND(I142*H142,2)</f>
        <v>0</v>
      </c>
      <c r="BL142" s="24" t="s">
        <v>138</v>
      </c>
      <c r="BM142" s="24" t="s">
        <v>230</v>
      </c>
    </row>
    <row r="143" s="11" customFormat="1">
      <c r="B143" s="233"/>
      <c r="C143" s="234"/>
      <c r="D143" s="235" t="s">
        <v>140</v>
      </c>
      <c r="E143" s="236" t="s">
        <v>21</v>
      </c>
      <c r="F143" s="237" t="s">
        <v>221</v>
      </c>
      <c r="G143" s="234"/>
      <c r="H143" s="236" t="s">
        <v>21</v>
      </c>
      <c r="I143" s="238"/>
      <c r="J143" s="234"/>
      <c r="K143" s="234"/>
      <c r="L143" s="239"/>
      <c r="M143" s="240"/>
      <c r="N143" s="241"/>
      <c r="O143" s="241"/>
      <c r="P143" s="241"/>
      <c r="Q143" s="241"/>
      <c r="R143" s="241"/>
      <c r="S143" s="241"/>
      <c r="T143" s="242"/>
      <c r="AT143" s="243" t="s">
        <v>140</v>
      </c>
      <c r="AU143" s="243" t="s">
        <v>85</v>
      </c>
      <c r="AV143" s="11" t="s">
        <v>83</v>
      </c>
      <c r="AW143" s="11" t="s">
        <v>39</v>
      </c>
      <c r="AX143" s="11" t="s">
        <v>75</v>
      </c>
      <c r="AY143" s="243" t="s">
        <v>131</v>
      </c>
    </row>
    <row r="144" s="12" customFormat="1">
      <c r="B144" s="244"/>
      <c r="C144" s="245"/>
      <c r="D144" s="235" t="s">
        <v>140</v>
      </c>
      <c r="E144" s="246" t="s">
        <v>21</v>
      </c>
      <c r="F144" s="247" t="s">
        <v>231</v>
      </c>
      <c r="G144" s="245"/>
      <c r="H144" s="248">
        <v>12</v>
      </c>
      <c r="I144" s="249"/>
      <c r="J144" s="245"/>
      <c r="K144" s="245"/>
      <c r="L144" s="250"/>
      <c r="M144" s="251"/>
      <c r="N144" s="252"/>
      <c r="O144" s="252"/>
      <c r="P144" s="252"/>
      <c r="Q144" s="252"/>
      <c r="R144" s="252"/>
      <c r="S144" s="252"/>
      <c r="T144" s="253"/>
      <c r="AT144" s="254" t="s">
        <v>140</v>
      </c>
      <c r="AU144" s="254" t="s">
        <v>85</v>
      </c>
      <c r="AV144" s="12" t="s">
        <v>85</v>
      </c>
      <c r="AW144" s="12" t="s">
        <v>39</v>
      </c>
      <c r="AX144" s="12" t="s">
        <v>83</v>
      </c>
      <c r="AY144" s="254" t="s">
        <v>131</v>
      </c>
    </row>
    <row r="145" s="1" customFormat="1" ht="38.25" customHeight="1">
      <c r="B145" s="46"/>
      <c r="C145" s="221" t="s">
        <v>232</v>
      </c>
      <c r="D145" s="221" t="s">
        <v>133</v>
      </c>
      <c r="E145" s="222" t="s">
        <v>233</v>
      </c>
      <c r="F145" s="223" t="s">
        <v>234</v>
      </c>
      <c r="G145" s="224" t="s">
        <v>194</v>
      </c>
      <c r="H145" s="225">
        <v>12</v>
      </c>
      <c r="I145" s="226"/>
      <c r="J145" s="227">
        <f>ROUND(I145*H145,2)</f>
        <v>0</v>
      </c>
      <c r="K145" s="223" t="s">
        <v>137</v>
      </c>
      <c r="L145" s="72"/>
      <c r="M145" s="228" t="s">
        <v>21</v>
      </c>
      <c r="N145" s="229" t="s">
        <v>46</v>
      </c>
      <c r="O145" s="47"/>
      <c r="P145" s="230">
        <f>O145*H145</f>
        <v>0</v>
      </c>
      <c r="Q145" s="230">
        <v>0</v>
      </c>
      <c r="R145" s="230">
        <f>Q145*H145</f>
        <v>0</v>
      </c>
      <c r="S145" s="230">
        <v>0</v>
      </c>
      <c r="T145" s="231">
        <f>S145*H145</f>
        <v>0</v>
      </c>
      <c r="AR145" s="24" t="s">
        <v>138</v>
      </c>
      <c r="AT145" s="24" t="s">
        <v>133</v>
      </c>
      <c r="AU145" s="24" t="s">
        <v>85</v>
      </c>
      <c r="AY145" s="24" t="s">
        <v>131</v>
      </c>
      <c r="BE145" s="232">
        <f>IF(N145="základní",J145,0)</f>
        <v>0</v>
      </c>
      <c r="BF145" s="232">
        <f>IF(N145="snížená",J145,0)</f>
        <v>0</v>
      </c>
      <c r="BG145" s="232">
        <f>IF(N145="zákl. přenesená",J145,0)</f>
        <v>0</v>
      </c>
      <c r="BH145" s="232">
        <f>IF(N145="sníž. přenesená",J145,0)</f>
        <v>0</v>
      </c>
      <c r="BI145" s="232">
        <f>IF(N145="nulová",J145,0)</f>
        <v>0</v>
      </c>
      <c r="BJ145" s="24" t="s">
        <v>83</v>
      </c>
      <c r="BK145" s="232">
        <f>ROUND(I145*H145,2)</f>
        <v>0</v>
      </c>
      <c r="BL145" s="24" t="s">
        <v>138</v>
      </c>
      <c r="BM145" s="24" t="s">
        <v>235</v>
      </c>
    </row>
    <row r="146" s="1" customFormat="1" ht="25.5" customHeight="1">
      <c r="B146" s="46"/>
      <c r="C146" s="221" t="s">
        <v>236</v>
      </c>
      <c r="D146" s="221" t="s">
        <v>133</v>
      </c>
      <c r="E146" s="222" t="s">
        <v>237</v>
      </c>
      <c r="F146" s="223" t="s">
        <v>238</v>
      </c>
      <c r="G146" s="224" t="s">
        <v>136</v>
      </c>
      <c r="H146" s="225">
        <v>128</v>
      </c>
      <c r="I146" s="226"/>
      <c r="J146" s="227">
        <f>ROUND(I146*H146,2)</f>
        <v>0</v>
      </c>
      <c r="K146" s="223" t="s">
        <v>137</v>
      </c>
      <c r="L146" s="72"/>
      <c r="M146" s="228" t="s">
        <v>21</v>
      </c>
      <c r="N146" s="229" t="s">
        <v>46</v>
      </c>
      <c r="O146" s="47"/>
      <c r="P146" s="230">
        <f>O146*H146</f>
        <v>0</v>
      </c>
      <c r="Q146" s="230">
        <v>0.00085132000000000003</v>
      </c>
      <c r="R146" s="230">
        <f>Q146*H146</f>
        <v>0.10896896</v>
      </c>
      <c r="S146" s="230">
        <v>0</v>
      </c>
      <c r="T146" s="231">
        <f>S146*H146</f>
        <v>0</v>
      </c>
      <c r="AR146" s="24" t="s">
        <v>138</v>
      </c>
      <c r="AT146" s="24" t="s">
        <v>133</v>
      </c>
      <c r="AU146" s="24" t="s">
        <v>85</v>
      </c>
      <c r="AY146" s="24" t="s">
        <v>131</v>
      </c>
      <c r="BE146" s="232">
        <f>IF(N146="základní",J146,0)</f>
        <v>0</v>
      </c>
      <c r="BF146" s="232">
        <f>IF(N146="snížená",J146,0)</f>
        <v>0</v>
      </c>
      <c r="BG146" s="232">
        <f>IF(N146="zákl. přenesená",J146,0)</f>
        <v>0</v>
      </c>
      <c r="BH146" s="232">
        <f>IF(N146="sníž. přenesená",J146,0)</f>
        <v>0</v>
      </c>
      <c r="BI146" s="232">
        <f>IF(N146="nulová",J146,0)</f>
        <v>0</v>
      </c>
      <c r="BJ146" s="24" t="s">
        <v>83</v>
      </c>
      <c r="BK146" s="232">
        <f>ROUND(I146*H146,2)</f>
        <v>0</v>
      </c>
      <c r="BL146" s="24" t="s">
        <v>138</v>
      </c>
      <c r="BM146" s="24" t="s">
        <v>239</v>
      </c>
    </row>
    <row r="147" s="12" customFormat="1">
      <c r="B147" s="244"/>
      <c r="C147" s="245"/>
      <c r="D147" s="235" t="s">
        <v>140</v>
      </c>
      <c r="E147" s="246" t="s">
        <v>21</v>
      </c>
      <c r="F147" s="247" t="s">
        <v>240</v>
      </c>
      <c r="G147" s="245"/>
      <c r="H147" s="248">
        <v>128</v>
      </c>
      <c r="I147" s="249"/>
      <c r="J147" s="245"/>
      <c r="K147" s="245"/>
      <c r="L147" s="250"/>
      <c r="M147" s="251"/>
      <c r="N147" s="252"/>
      <c r="O147" s="252"/>
      <c r="P147" s="252"/>
      <c r="Q147" s="252"/>
      <c r="R147" s="252"/>
      <c r="S147" s="252"/>
      <c r="T147" s="253"/>
      <c r="AT147" s="254" t="s">
        <v>140</v>
      </c>
      <c r="AU147" s="254" t="s">
        <v>85</v>
      </c>
      <c r="AV147" s="12" t="s">
        <v>85</v>
      </c>
      <c r="AW147" s="12" t="s">
        <v>39</v>
      </c>
      <c r="AX147" s="12" t="s">
        <v>83</v>
      </c>
      <c r="AY147" s="254" t="s">
        <v>131</v>
      </c>
    </row>
    <row r="148" s="1" customFormat="1" ht="38.25" customHeight="1">
      <c r="B148" s="46"/>
      <c r="C148" s="221" t="s">
        <v>241</v>
      </c>
      <c r="D148" s="221" t="s">
        <v>133</v>
      </c>
      <c r="E148" s="222" t="s">
        <v>242</v>
      </c>
      <c r="F148" s="223" t="s">
        <v>243</v>
      </c>
      <c r="G148" s="224" t="s">
        <v>136</v>
      </c>
      <c r="H148" s="225">
        <v>128</v>
      </c>
      <c r="I148" s="226"/>
      <c r="J148" s="227">
        <f>ROUND(I148*H148,2)</f>
        <v>0</v>
      </c>
      <c r="K148" s="223" t="s">
        <v>137</v>
      </c>
      <c r="L148" s="72"/>
      <c r="M148" s="228" t="s">
        <v>21</v>
      </c>
      <c r="N148" s="229" t="s">
        <v>46</v>
      </c>
      <c r="O148" s="47"/>
      <c r="P148" s="230">
        <f>O148*H148</f>
        <v>0</v>
      </c>
      <c r="Q148" s="230">
        <v>0</v>
      </c>
      <c r="R148" s="230">
        <f>Q148*H148</f>
        <v>0</v>
      </c>
      <c r="S148" s="230">
        <v>0</v>
      </c>
      <c r="T148" s="231">
        <f>S148*H148</f>
        <v>0</v>
      </c>
      <c r="AR148" s="24" t="s">
        <v>138</v>
      </c>
      <c r="AT148" s="24" t="s">
        <v>133</v>
      </c>
      <c r="AU148" s="24" t="s">
        <v>85</v>
      </c>
      <c r="AY148" s="24" t="s">
        <v>131</v>
      </c>
      <c r="BE148" s="232">
        <f>IF(N148="základní",J148,0)</f>
        <v>0</v>
      </c>
      <c r="BF148" s="232">
        <f>IF(N148="snížená",J148,0)</f>
        <v>0</v>
      </c>
      <c r="BG148" s="232">
        <f>IF(N148="zákl. přenesená",J148,0)</f>
        <v>0</v>
      </c>
      <c r="BH148" s="232">
        <f>IF(N148="sníž. přenesená",J148,0)</f>
        <v>0</v>
      </c>
      <c r="BI148" s="232">
        <f>IF(N148="nulová",J148,0)</f>
        <v>0</v>
      </c>
      <c r="BJ148" s="24" t="s">
        <v>83</v>
      </c>
      <c r="BK148" s="232">
        <f>ROUND(I148*H148,2)</f>
        <v>0</v>
      </c>
      <c r="BL148" s="24" t="s">
        <v>138</v>
      </c>
      <c r="BM148" s="24" t="s">
        <v>244</v>
      </c>
    </row>
    <row r="149" s="1" customFormat="1" ht="38.25" customHeight="1">
      <c r="B149" s="46"/>
      <c r="C149" s="221" t="s">
        <v>9</v>
      </c>
      <c r="D149" s="221" t="s">
        <v>133</v>
      </c>
      <c r="E149" s="222" t="s">
        <v>245</v>
      </c>
      <c r="F149" s="223" t="s">
        <v>246</v>
      </c>
      <c r="G149" s="224" t="s">
        <v>194</v>
      </c>
      <c r="H149" s="225">
        <v>76</v>
      </c>
      <c r="I149" s="226"/>
      <c r="J149" s="227">
        <f>ROUND(I149*H149,2)</f>
        <v>0</v>
      </c>
      <c r="K149" s="223" t="s">
        <v>137</v>
      </c>
      <c r="L149" s="72"/>
      <c r="M149" s="228" t="s">
        <v>21</v>
      </c>
      <c r="N149" s="229" t="s">
        <v>46</v>
      </c>
      <c r="O149" s="47"/>
      <c r="P149" s="230">
        <f>O149*H149</f>
        <v>0</v>
      </c>
      <c r="Q149" s="230">
        <v>0</v>
      </c>
      <c r="R149" s="230">
        <f>Q149*H149</f>
        <v>0</v>
      </c>
      <c r="S149" s="230">
        <v>0</v>
      </c>
      <c r="T149" s="231">
        <f>S149*H149</f>
        <v>0</v>
      </c>
      <c r="AR149" s="24" t="s">
        <v>138</v>
      </c>
      <c r="AT149" s="24" t="s">
        <v>133</v>
      </c>
      <c r="AU149" s="24" t="s">
        <v>85</v>
      </c>
      <c r="AY149" s="24" t="s">
        <v>131</v>
      </c>
      <c r="BE149" s="232">
        <f>IF(N149="základní",J149,0)</f>
        <v>0</v>
      </c>
      <c r="BF149" s="232">
        <f>IF(N149="snížená",J149,0)</f>
        <v>0</v>
      </c>
      <c r="BG149" s="232">
        <f>IF(N149="zákl. přenesená",J149,0)</f>
        <v>0</v>
      </c>
      <c r="BH149" s="232">
        <f>IF(N149="sníž. přenesená",J149,0)</f>
        <v>0</v>
      </c>
      <c r="BI149" s="232">
        <f>IF(N149="nulová",J149,0)</f>
        <v>0</v>
      </c>
      <c r="BJ149" s="24" t="s">
        <v>83</v>
      </c>
      <c r="BK149" s="232">
        <f>ROUND(I149*H149,2)</f>
        <v>0</v>
      </c>
      <c r="BL149" s="24" t="s">
        <v>138</v>
      </c>
      <c r="BM149" s="24" t="s">
        <v>247</v>
      </c>
    </row>
    <row r="150" s="12" customFormat="1">
      <c r="B150" s="244"/>
      <c r="C150" s="245"/>
      <c r="D150" s="235" t="s">
        <v>140</v>
      </c>
      <c r="E150" s="246" t="s">
        <v>21</v>
      </c>
      <c r="F150" s="247" t="s">
        <v>248</v>
      </c>
      <c r="G150" s="245"/>
      <c r="H150" s="248">
        <v>64</v>
      </c>
      <c r="I150" s="249"/>
      <c r="J150" s="245"/>
      <c r="K150" s="245"/>
      <c r="L150" s="250"/>
      <c r="M150" s="251"/>
      <c r="N150" s="252"/>
      <c r="O150" s="252"/>
      <c r="P150" s="252"/>
      <c r="Q150" s="252"/>
      <c r="R150" s="252"/>
      <c r="S150" s="252"/>
      <c r="T150" s="253"/>
      <c r="AT150" s="254" t="s">
        <v>140</v>
      </c>
      <c r="AU150" s="254" t="s">
        <v>85</v>
      </c>
      <c r="AV150" s="12" t="s">
        <v>85</v>
      </c>
      <c r="AW150" s="12" t="s">
        <v>39</v>
      </c>
      <c r="AX150" s="12" t="s">
        <v>75</v>
      </c>
      <c r="AY150" s="254" t="s">
        <v>131</v>
      </c>
    </row>
    <row r="151" s="12" customFormat="1">
      <c r="B151" s="244"/>
      <c r="C151" s="245"/>
      <c r="D151" s="235" t="s">
        <v>140</v>
      </c>
      <c r="E151" s="246" t="s">
        <v>21</v>
      </c>
      <c r="F151" s="247" t="s">
        <v>249</v>
      </c>
      <c r="G151" s="245"/>
      <c r="H151" s="248">
        <v>12</v>
      </c>
      <c r="I151" s="249"/>
      <c r="J151" s="245"/>
      <c r="K151" s="245"/>
      <c r="L151" s="250"/>
      <c r="M151" s="251"/>
      <c r="N151" s="252"/>
      <c r="O151" s="252"/>
      <c r="P151" s="252"/>
      <c r="Q151" s="252"/>
      <c r="R151" s="252"/>
      <c r="S151" s="252"/>
      <c r="T151" s="253"/>
      <c r="AT151" s="254" t="s">
        <v>140</v>
      </c>
      <c r="AU151" s="254" t="s">
        <v>85</v>
      </c>
      <c r="AV151" s="12" t="s">
        <v>85</v>
      </c>
      <c r="AW151" s="12" t="s">
        <v>39</v>
      </c>
      <c r="AX151" s="12" t="s">
        <v>75</v>
      </c>
      <c r="AY151" s="254" t="s">
        <v>131</v>
      </c>
    </row>
    <row r="152" s="14" customFormat="1">
      <c r="B152" s="268"/>
      <c r="C152" s="269"/>
      <c r="D152" s="235" t="s">
        <v>140</v>
      </c>
      <c r="E152" s="270" t="s">
        <v>21</v>
      </c>
      <c r="F152" s="271" t="s">
        <v>208</v>
      </c>
      <c r="G152" s="269"/>
      <c r="H152" s="272">
        <v>76</v>
      </c>
      <c r="I152" s="273"/>
      <c r="J152" s="269"/>
      <c r="K152" s="269"/>
      <c r="L152" s="274"/>
      <c r="M152" s="275"/>
      <c r="N152" s="276"/>
      <c r="O152" s="276"/>
      <c r="P152" s="276"/>
      <c r="Q152" s="276"/>
      <c r="R152" s="276"/>
      <c r="S152" s="276"/>
      <c r="T152" s="277"/>
      <c r="AT152" s="278" t="s">
        <v>140</v>
      </c>
      <c r="AU152" s="278" t="s">
        <v>85</v>
      </c>
      <c r="AV152" s="14" t="s">
        <v>138</v>
      </c>
      <c r="AW152" s="14" t="s">
        <v>39</v>
      </c>
      <c r="AX152" s="14" t="s">
        <v>83</v>
      </c>
      <c r="AY152" s="278" t="s">
        <v>131</v>
      </c>
    </row>
    <row r="153" s="1" customFormat="1" ht="51" customHeight="1">
      <c r="B153" s="46"/>
      <c r="C153" s="221" t="s">
        <v>250</v>
      </c>
      <c r="D153" s="221" t="s">
        <v>133</v>
      </c>
      <c r="E153" s="222" t="s">
        <v>251</v>
      </c>
      <c r="F153" s="223" t="s">
        <v>252</v>
      </c>
      <c r="G153" s="224" t="s">
        <v>194</v>
      </c>
      <c r="H153" s="225">
        <v>913.87</v>
      </c>
      <c r="I153" s="226"/>
      <c r="J153" s="227">
        <f>ROUND(I153*H153,2)</f>
        <v>0</v>
      </c>
      <c r="K153" s="223" t="s">
        <v>137</v>
      </c>
      <c r="L153" s="72"/>
      <c r="M153" s="228" t="s">
        <v>21</v>
      </c>
      <c r="N153" s="229" t="s">
        <v>46</v>
      </c>
      <c r="O153" s="47"/>
      <c r="P153" s="230">
        <f>O153*H153</f>
        <v>0</v>
      </c>
      <c r="Q153" s="230">
        <v>0</v>
      </c>
      <c r="R153" s="230">
        <f>Q153*H153</f>
        <v>0</v>
      </c>
      <c r="S153" s="230">
        <v>0</v>
      </c>
      <c r="T153" s="231">
        <f>S153*H153</f>
        <v>0</v>
      </c>
      <c r="AR153" s="24" t="s">
        <v>138</v>
      </c>
      <c r="AT153" s="24" t="s">
        <v>133</v>
      </c>
      <c r="AU153" s="24" t="s">
        <v>85</v>
      </c>
      <c r="AY153" s="24" t="s">
        <v>131</v>
      </c>
      <c r="BE153" s="232">
        <f>IF(N153="základní",J153,0)</f>
        <v>0</v>
      </c>
      <c r="BF153" s="232">
        <f>IF(N153="snížená",J153,0)</f>
        <v>0</v>
      </c>
      <c r="BG153" s="232">
        <f>IF(N153="zákl. přenesená",J153,0)</f>
        <v>0</v>
      </c>
      <c r="BH153" s="232">
        <f>IF(N153="sníž. přenesená",J153,0)</f>
        <v>0</v>
      </c>
      <c r="BI153" s="232">
        <f>IF(N153="nulová",J153,0)</f>
        <v>0</v>
      </c>
      <c r="BJ153" s="24" t="s">
        <v>83</v>
      </c>
      <c r="BK153" s="232">
        <f>ROUND(I153*H153,2)</f>
        <v>0</v>
      </c>
      <c r="BL153" s="24" t="s">
        <v>138</v>
      </c>
      <c r="BM153" s="24" t="s">
        <v>253</v>
      </c>
    </row>
    <row r="154" s="12" customFormat="1">
      <c r="B154" s="244"/>
      <c r="C154" s="245"/>
      <c r="D154" s="235" t="s">
        <v>140</v>
      </c>
      <c r="E154" s="246" t="s">
        <v>21</v>
      </c>
      <c r="F154" s="247" t="s">
        <v>254</v>
      </c>
      <c r="G154" s="245"/>
      <c r="H154" s="248">
        <v>863.97000000000003</v>
      </c>
      <c r="I154" s="249"/>
      <c r="J154" s="245"/>
      <c r="K154" s="245"/>
      <c r="L154" s="250"/>
      <c r="M154" s="251"/>
      <c r="N154" s="252"/>
      <c r="O154" s="252"/>
      <c r="P154" s="252"/>
      <c r="Q154" s="252"/>
      <c r="R154" s="252"/>
      <c r="S154" s="252"/>
      <c r="T154" s="253"/>
      <c r="AT154" s="254" t="s">
        <v>140</v>
      </c>
      <c r="AU154" s="254" t="s">
        <v>85</v>
      </c>
      <c r="AV154" s="12" t="s">
        <v>85</v>
      </c>
      <c r="AW154" s="12" t="s">
        <v>39</v>
      </c>
      <c r="AX154" s="12" t="s">
        <v>75</v>
      </c>
      <c r="AY154" s="254" t="s">
        <v>131</v>
      </c>
    </row>
    <row r="155" s="12" customFormat="1">
      <c r="B155" s="244"/>
      <c r="C155" s="245"/>
      <c r="D155" s="235" t="s">
        <v>140</v>
      </c>
      <c r="E155" s="246" t="s">
        <v>21</v>
      </c>
      <c r="F155" s="247" t="s">
        <v>255</v>
      </c>
      <c r="G155" s="245"/>
      <c r="H155" s="248">
        <v>-26.100000000000001</v>
      </c>
      <c r="I155" s="249"/>
      <c r="J155" s="245"/>
      <c r="K155" s="245"/>
      <c r="L155" s="250"/>
      <c r="M155" s="251"/>
      <c r="N155" s="252"/>
      <c r="O155" s="252"/>
      <c r="P155" s="252"/>
      <c r="Q155" s="252"/>
      <c r="R155" s="252"/>
      <c r="S155" s="252"/>
      <c r="T155" s="253"/>
      <c r="AT155" s="254" t="s">
        <v>140</v>
      </c>
      <c r="AU155" s="254" t="s">
        <v>85</v>
      </c>
      <c r="AV155" s="12" t="s">
        <v>85</v>
      </c>
      <c r="AW155" s="12" t="s">
        <v>39</v>
      </c>
      <c r="AX155" s="12" t="s">
        <v>75</v>
      </c>
      <c r="AY155" s="254" t="s">
        <v>131</v>
      </c>
    </row>
    <row r="156" s="12" customFormat="1">
      <c r="B156" s="244"/>
      <c r="C156" s="245"/>
      <c r="D156" s="235" t="s">
        <v>140</v>
      </c>
      <c r="E156" s="246" t="s">
        <v>21</v>
      </c>
      <c r="F156" s="247" t="s">
        <v>248</v>
      </c>
      <c r="G156" s="245"/>
      <c r="H156" s="248">
        <v>64</v>
      </c>
      <c r="I156" s="249"/>
      <c r="J156" s="245"/>
      <c r="K156" s="245"/>
      <c r="L156" s="250"/>
      <c r="M156" s="251"/>
      <c r="N156" s="252"/>
      <c r="O156" s="252"/>
      <c r="P156" s="252"/>
      <c r="Q156" s="252"/>
      <c r="R156" s="252"/>
      <c r="S156" s="252"/>
      <c r="T156" s="253"/>
      <c r="AT156" s="254" t="s">
        <v>140</v>
      </c>
      <c r="AU156" s="254" t="s">
        <v>85</v>
      </c>
      <c r="AV156" s="12" t="s">
        <v>85</v>
      </c>
      <c r="AW156" s="12" t="s">
        <v>39</v>
      </c>
      <c r="AX156" s="12" t="s">
        <v>75</v>
      </c>
      <c r="AY156" s="254" t="s">
        <v>131</v>
      </c>
    </row>
    <row r="157" s="12" customFormat="1">
      <c r="B157" s="244"/>
      <c r="C157" s="245"/>
      <c r="D157" s="235" t="s">
        <v>140</v>
      </c>
      <c r="E157" s="246" t="s">
        <v>21</v>
      </c>
      <c r="F157" s="247" t="s">
        <v>249</v>
      </c>
      <c r="G157" s="245"/>
      <c r="H157" s="248">
        <v>12</v>
      </c>
      <c r="I157" s="249"/>
      <c r="J157" s="245"/>
      <c r="K157" s="245"/>
      <c r="L157" s="250"/>
      <c r="M157" s="251"/>
      <c r="N157" s="252"/>
      <c r="O157" s="252"/>
      <c r="P157" s="252"/>
      <c r="Q157" s="252"/>
      <c r="R157" s="252"/>
      <c r="S157" s="252"/>
      <c r="T157" s="253"/>
      <c r="AT157" s="254" t="s">
        <v>140</v>
      </c>
      <c r="AU157" s="254" t="s">
        <v>85</v>
      </c>
      <c r="AV157" s="12" t="s">
        <v>85</v>
      </c>
      <c r="AW157" s="12" t="s">
        <v>39</v>
      </c>
      <c r="AX157" s="12" t="s">
        <v>75</v>
      </c>
      <c r="AY157" s="254" t="s">
        <v>131</v>
      </c>
    </row>
    <row r="158" s="14" customFormat="1">
      <c r="B158" s="268"/>
      <c r="C158" s="269"/>
      <c r="D158" s="235" t="s">
        <v>140</v>
      </c>
      <c r="E158" s="270" t="s">
        <v>21</v>
      </c>
      <c r="F158" s="271" t="s">
        <v>208</v>
      </c>
      <c r="G158" s="269"/>
      <c r="H158" s="272">
        <v>913.87</v>
      </c>
      <c r="I158" s="273"/>
      <c r="J158" s="269"/>
      <c r="K158" s="269"/>
      <c r="L158" s="274"/>
      <c r="M158" s="275"/>
      <c r="N158" s="276"/>
      <c r="O158" s="276"/>
      <c r="P158" s="276"/>
      <c r="Q158" s="276"/>
      <c r="R158" s="276"/>
      <c r="S158" s="276"/>
      <c r="T158" s="277"/>
      <c r="AT158" s="278" t="s">
        <v>140</v>
      </c>
      <c r="AU158" s="278" t="s">
        <v>85</v>
      </c>
      <c r="AV158" s="14" t="s">
        <v>138</v>
      </c>
      <c r="AW158" s="14" t="s">
        <v>39</v>
      </c>
      <c r="AX158" s="14" t="s">
        <v>83</v>
      </c>
      <c r="AY158" s="278" t="s">
        <v>131</v>
      </c>
    </row>
    <row r="159" s="1" customFormat="1" ht="51" customHeight="1">
      <c r="B159" s="46"/>
      <c r="C159" s="221" t="s">
        <v>256</v>
      </c>
      <c r="D159" s="221" t="s">
        <v>133</v>
      </c>
      <c r="E159" s="222" t="s">
        <v>257</v>
      </c>
      <c r="F159" s="223" t="s">
        <v>258</v>
      </c>
      <c r="G159" s="224" t="s">
        <v>194</v>
      </c>
      <c r="H159" s="225">
        <v>3655.48</v>
      </c>
      <c r="I159" s="226"/>
      <c r="J159" s="227">
        <f>ROUND(I159*H159,2)</f>
        <v>0</v>
      </c>
      <c r="K159" s="223" t="s">
        <v>137</v>
      </c>
      <c r="L159" s="72"/>
      <c r="M159" s="228" t="s">
        <v>21</v>
      </c>
      <c r="N159" s="229" t="s">
        <v>46</v>
      </c>
      <c r="O159" s="47"/>
      <c r="P159" s="230">
        <f>O159*H159</f>
        <v>0</v>
      </c>
      <c r="Q159" s="230">
        <v>0</v>
      </c>
      <c r="R159" s="230">
        <f>Q159*H159</f>
        <v>0</v>
      </c>
      <c r="S159" s="230">
        <v>0</v>
      </c>
      <c r="T159" s="231">
        <f>S159*H159</f>
        <v>0</v>
      </c>
      <c r="AR159" s="24" t="s">
        <v>138</v>
      </c>
      <c r="AT159" s="24" t="s">
        <v>133</v>
      </c>
      <c r="AU159" s="24" t="s">
        <v>85</v>
      </c>
      <c r="AY159" s="24" t="s">
        <v>131</v>
      </c>
      <c r="BE159" s="232">
        <f>IF(N159="základní",J159,0)</f>
        <v>0</v>
      </c>
      <c r="BF159" s="232">
        <f>IF(N159="snížená",J159,0)</f>
        <v>0</v>
      </c>
      <c r="BG159" s="232">
        <f>IF(N159="zákl. přenesená",J159,0)</f>
        <v>0</v>
      </c>
      <c r="BH159" s="232">
        <f>IF(N159="sníž. přenesená",J159,0)</f>
        <v>0</v>
      </c>
      <c r="BI159" s="232">
        <f>IF(N159="nulová",J159,0)</f>
        <v>0</v>
      </c>
      <c r="BJ159" s="24" t="s">
        <v>83</v>
      </c>
      <c r="BK159" s="232">
        <f>ROUND(I159*H159,2)</f>
        <v>0</v>
      </c>
      <c r="BL159" s="24" t="s">
        <v>138</v>
      </c>
      <c r="BM159" s="24" t="s">
        <v>259</v>
      </c>
    </row>
    <row r="160" s="12" customFormat="1">
      <c r="B160" s="244"/>
      <c r="C160" s="245"/>
      <c r="D160" s="235" t="s">
        <v>140</v>
      </c>
      <c r="E160" s="246" t="s">
        <v>21</v>
      </c>
      <c r="F160" s="247" t="s">
        <v>260</v>
      </c>
      <c r="G160" s="245"/>
      <c r="H160" s="248">
        <v>3655.48</v>
      </c>
      <c r="I160" s="249"/>
      <c r="J160" s="245"/>
      <c r="K160" s="245"/>
      <c r="L160" s="250"/>
      <c r="M160" s="251"/>
      <c r="N160" s="252"/>
      <c r="O160" s="252"/>
      <c r="P160" s="252"/>
      <c r="Q160" s="252"/>
      <c r="R160" s="252"/>
      <c r="S160" s="252"/>
      <c r="T160" s="253"/>
      <c r="AT160" s="254" t="s">
        <v>140</v>
      </c>
      <c r="AU160" s="254" t="s">
        <v>85</v>
      </c>
      <c r="AV160" s="12" t="s">
        <v>85</v>
      </c>
      <c r="AW160" s="12" t="s">
        <v>39</v>
      </c>
      <c r="AX160" s="12" t="s">
        <v>83</v>
      </c>
      <c r="AY160" s="254" t="s">
        <v>131</v>
      </c>
    </row>
    <row r="161" s="1" customFormat="1" ht="25.5" customHeight="1">
      <c r="B161" s="46"/>
      <c r="C161" s="221" t="s">
        <v>261</v>
      </c>
      <c r="D161" s="221" t="s">
        <v>133</v>
      </c>
      <c r="E161" s="222" t="s">
        <v>262</v>
      </c>
      <c r="F161" s="223" t="s">
        <v>263</v>
      </c>
      <c r="G161" s="224" t="s">
        <v>194</v>
      </c>
      <c r="H161" s="225">
        <v>913.87</v>
      </c>
      <c r="I161" s="226"/>
      <c r="J161" s="227">
        <f>ROUND(I161*H161,2)</f>
        <v>0</v>
      </c>
      <c r="K161" s="223" t="s">
        <v>137</v>
      </c>
      <c r="L161" s="72"/>
      <c r="M161" s="228" t="s">
        <v>21</v>
      </c>
      <c r="N161" s="229" t="s">
        <v>46</v>
      </c>
      <c r="O161" s="47"/>
      <c r="P161" s="230">
        <f>O161*H161</f>
        <v>0</v>
      </c>
      <c r="Q161" s="230">
        <v>0</v>
      </c>
      <c r="R161" s="230">
        <f>Q161*H161</f>
        <v>0</v>
      </c>
      <c r="S161" s="230">
        <v>0</v>
      </c>
      <c r="T161" s="231">
        <f>S161*H161</f>
        <v>0</v>
      </c>
      <c r="AR161" s="24" t="s">
        <v>138</v>
      </c>
      <c r="AT161" s="24" t="s">
        <v>133</v>
      </c>
      <c r="AU161" s="24" t="s">
        <v>85</v>
      </c>
      <c r="AY161" s="24" t="s">
        <v>131</v>
      </c>
      <c r="BE161" s="232">
        <f>IF(N161="základní",J161,0)</f>
        <v>0</v>
      </c>
      <c r="BF161" s="232">
        <f>IF(N161="snížená",J161,0)</f>
        <v>0</v>
      </c>
      <c r="BG161" s="232">
        <f>IF(N161="zákl. přenesená",J161,0)</f>
        <v>0</v>
      </c>
      <c r="BH161" s="232">
        <f>IF(N161="sníž. přenesená",J161,0)</f>
        <v>0</v>
      </c>
      <c r="BI161" s="232">
        <f>IF(N161="nulová",J161,0)</f>
        <v>0</v>
      </c>
      <c r="BJ161" s="24" t="s">
        <v>83</v>
      </c>
      <c r="BK161" s="232">
        <f>ROUND(I161*H161,2)</f>
        <v>0</v>
      </c>
      <c r="BL161" s="24" t="s">
        <v>138</v>
      </c>
      <c r="BM161" s="24" t="s">
        <v>264</v>
      </c>
    </row>
    <row r="162" s="1" customFormat="1" ht="16.5" customHeight="1">
      <c r="B162" s="46"/>
      <c r="C162" s="221" t="s">
        <v>265</v>
      </c>
      <c r="D162" s="221" t="s">
        <v>133</v>
      </c>
      <c r="E162" s="222" t="s">
        <v>266</v>
      </c>
      <c r="F162" s="223" t="s">
        <v>267</v>
      </c>
      <c r="G162" s="224" t="s">
        <v>194</v>
      </c>
      <c r="H162" s="225">
        <v>913.87</v>
      </c>
      <c r="I162" s="226"/>
      <c r="J162" s="227">
        <f>ROUND(I162*H162,2)</f>
        <v>0</v>
      </c>
      <c r="K162" s="223" t="s">
        <v>137</v>
      </c>
      <c r="L162" s="72"/>
      <c r="M162" s="228" t="s">
        <v>21</v>
      </c>
      <c r="N162" s="229" t="s">
        <v>46</v>
      </c>
      <c r="O162" s="47"/>
      <c r="P162" s="230">
        <f>O162*H162</f>
        <v>0</v>
      </c>
      <c r="Q162" s="230">
        <v>0</v>
      </c>
      <c r="R162" s="230">
        <f>Q162*H162</f>
        <v>0</v>
      </c>
      <c r="S162" s="230">
        <v>0</v>
      </c>
      <c r="T162" s="231">
        <f>S162*H162</f>
        <v>0</v>
      </c>
      <c r="AR162" s="24" t="s">
        <v>138</v>
      </c>
      <c r="AT162" s="24" t="s">
        <v>133</v>
      </c>
      <c r="AU162" s="24" t="s">
        <v>85</v>
      </c>
      <c r="AY162" s="24" t="s">
        <v>131</v>
      </c>
      <c r="BE162" s="232">
        <f>IF(N162="základní",J162,0)</f>
        <v>0</v>
      </c>
      <c r="BF162" s="232">
        <f>IF(N162="snížená",J162,0)</f>
        <v>0</v>
      </c>
      <c r="BG162" s="232">
        <f>IF(N162="zákl. přenesená",J162,0)</f>
        <v>0</v>
      </c>
      <c r="BH162" s="232">
        <f>IF(N162="sníž. přenesená",J162,0)</f>
        <v>0</v>
      </c>
      <c r="BI162" s="232">
        <f>IF(N162="nulová",J162,0)</f>
        <v>0</v>
      </c>
      <c r="BJ162" s="24" t="s">
        <v>83</v>
      </c>
      <c r="BK162" s="232">
        <f>ROUND(I162*H162,2)</f>
        <v>0</v>
      </c>
      <c r="BL162" s="24" t="s">
        <v>138</v>
      </c>
      <c r="BM162" s="24" t="s">
        <v>268</v>
      </c>
    </row>
    <row r="163" s="1" customFormat="1" ht="25.5" customHeight="1">
      <c r="B163" s="46"/>
      <c r="C163" s="221" t="s">
        <v>269</v>
      </c>
      <c r="D163" s="221" t="s">
        <v>133</v>
      </c>
      <c r="E163" s="222" t="s">
        <v>270</v>
      </c>
      <c r="F163" s="223" t="s">
        <v>271</v>
      </c>
      <c r="G163" s="224" t="s">
        <v>272</v>
      </c>
      <c r="H163" s="225">
        <v>1644.9659999999999</v>
      </c>
      <c r="I163" s="226"/>
      <c r="J163" s="227">
        <f>ROUND(I163*H163,2)</f>
        <v>0</v>
      </c>
      <c r="K163" s="223" t="s">
        <v>137</v>
      </c>
      <c r="L163" s="72"/>
      <c r="M163" s="228" t="s">
        <v>21</v>
      </c>
      <c r="N163" s="229" t="s">
        <v>46</v>
      </c>
      <c r="O163" s="47"/>
      <c r="P163" s="230">
        <f>O163*H163</f>
        <v>0</v>
      </c>
      <c r="Q163" s="230">
        <v>0</v>
      </c>
      <c r="R163" s="230">
        <f>Q163*H163</f>
        <v>0</v>
      </c>
      <c r="S163" s="230">
        <v>0</v>
      </c>
      <c r="T163" s="231">
        <f>S163*H163</f>
        <v>0</v>
      </c>
      <c r="AR163" s="24" t="s">
        <v>138</v>
      </c>
      <c r="AT163" s="24" t="s">
        <v>133</v>
      </c>
      <c r="AU163" s="24" t="s">
        <v>85</v>
      </c>
      <c r="AY163" s="24" t="s">
        <v>131</v>
      </c>
      <c r="BE163" s="232">
        <f>IF(N163="základní",J163,0)</f>
        <v>0</v>
      </c>
      <c r="BF163" s="232">
        <f>IF(N163="snížená",J163,0)</f>
        <v>0</v>
      </c>
      <c r="BG163" s="232">
        <f>IF(N163="zákl. přenesená",J163,0)</f>
        <v>0</v>
      </c>
      <c r="BH163" s="232">
        <f>IF(N163="sníž. přenesená",J163,0)</f>
        <v>0</v>
      </c>
      <c r="BI163" s="232">
        <f>IF(N163="nulová",J163,0)</f>
        <v>0</v>
      </c>
      <c r="BJ163" s="24" t="s">
        <v>83</v>
      </c>
      <c r="BK163" s="232">
        <f>ROUND(I163*H163,2)</f>
        <v>0</v>
      </c>
      <c r="BL163" s="24" t="s">
        <v>138</v>
      </c>
      <c r="BM163" s="24" t="s">
        <v>273</v>
      </c>
    </row>
    <row r="164" s="12" customFormat="1">
      <c r="B164" s="244"/>
      <c r="C164" s="245"/>
      <c r="D164" s="235" t="s">
        <v>140</v>
      </c>
      <c r="E164" s="246" t="s">
        <v>21</v>
      </c>
      <c r="F164" s="247" t="s">
        <v>274</v>
      </c>
      <c r="G164" s="245"/>
      <c r="H164" s="248">
        <v>1644.9659999999999</v>
      </c>
      <c r="I164" s="249"/>
      <c r="J164" s="245"/>
      <c r="K164" s="245"/>
      <c r="L164" s="250"/>
      <c r="M164" s="251"/>
      <c r="N164" s="252"/>
      <c r="O164" s="252"/>
      <c r="P164" s="252"/>
      <c r="Q164" s="252"/>
      <c r="R164" s="252"/>
      <c r="S164" s="252"/>
      <c r="T164" s="253"/>
      <c r="AT164" s="254" t="s">
        <v>140</v>
      </c>
      <c r="AU164" s="254" t="s">
        <v>85</v>
      </c>
      <c r="AV164" s="12" t="s">
        <v>85</v>
      </c>
      <c r="AW164" s="12" t="s">
        <v>39</v>
      </c>
      <c r="AX164" s="12" t="s">
        <v>83</v>
      </c>
      <c r="AY164" s="254" t="s">
        <v>131</v>
      </c>
    </row>
    <row r="165" s="1" customFormat="1" ht="38.25" customHeight="1">
      <c r="B165" s="46"/>
      <c r="C165" s="221" t="s">
        <v>275</v>
      </c>
      <c r="D165" s="221" t="s">
        <v>133</v>
      </c>
      <c r="E165" s="222" t="s">
        <v>276</v>
      </c>
      <c r="F165" s="223" t="s">
        <v>277</v>
      </c>
      <c r="G165" s="224" t="s">
        <v>194</v>
      </c>
      <c r="H165" s="225">
        <v>83.700000000000003</v>
      </c>
      <c r="I165" s="226"/>
      <c r="J165" s="227">
        <f>ROUND(I165*H165,2)</f>
        <v>0</v>
      </c>
      <c r="K165" s="223" t="s">
        <v>137</v>
      </c>
      <c r="L165" s="72"/>
      <c r="M165" s="228" t="s">
        <v>21</v>
      </c>
      <c r="N165" s="229" t="s">
        <v>46</v>
      </c>
      <c r="O165" s="47"/>
      <c r="P165" s="230">
        <f>O165*H165</f>
        <v>0</v>
      </c>
      <c r="Q165" s="230">
        <v>0</v>
      </c>
      <c r="R165" s="230">
        <f>Q165*H165</f>
        <v>0</v>
      </c>
      <c r="S165" s="230">
        <v>0</v>
      </c>
      <c r="T165" s="231">
        <f>S165*H165</f>
        <v>0</v>
      </c>
      <c r="AR165" s="24" t="s">
        <v>138</v>
      </c>
      <c r="AT165" s="24" t="s">
        <v>133</v>
      </c>
      <c r="AU165" s="24" t="s">
        <v>85</v>
      </c>
      <c r="AY165" s="24" t="s">
        <v>131</v>
      </c>
      <c r="BE165" s="232">
        <f>IF(N165="základní",J165,0)</f>
        <v>0</v>
      </c>
      <c r="BF165" s="232">
        <f>IF(N165="snížená",J165,0)</f>
        <v>0</v>
      </c>
      <c r="BG165" s="232">
        <f>IF(N165="zákl. přenesená",J165,0)</f>
        <v>0</v>
      </c>
      <c r="BH165" s="232">
        <f>IF(N165="sníž. přenesená",J165,0)</f>
        <v>0</v>
      </c>
      <c r="BI165" s="232">
        <f>IF(N165="nulová",J165,0)</f>
        <v>0</v>
      </c>
      <c r="BJ165" s="24" t="s">
        <v>83</v>
      </c>
      <c r="BK165" s="232">
        <f>ROUND(I165*H165,2)</f>
        <v>0</v>
      </c>
      <c r="BL165" s="24" t="s">
        <v>138</v>
      </c>
      <c r="BM165" s="24" t="s">
        <v>278</v>
      </c>
    </row>
    <row r="166" s="12" customFormat="1">
      <c r="B166" s="244"/>
      <c r="C166" s="245"/>
      <c r="D166" s="235" t="s">
        <v>140</v>
      </c>
      <c r="E166" s="246" t="s">
        <v>21</v>
      </c>
      <c r="F166" s="247" t="s">
        <v>279</v>
      </c>
      <c r="G166" s="245"/>
      <c r="H166" s="248">
        <v>57.600000000000001</v>
      </c>
      <c r="I166" s="249"/>
      <c r="J166" s="245"/>
      <c r="K166" s="245"/>
      <c r="L166" s="250"/>
      <c r="M166" s="251"/>
      <c r="N166" s="252"/>
      <c r="O166" s="252"/>
      <c r="P166" s="252"/>
      <c r="Q166" s="252"/>
      <c r="R166" s="252"/>
      <c r="S166" s="252"/>
      <c r="T166" s="253"/>
      <c r="AT166" s="254" t="s">
        <v>140</v>
      </c>
      <c r="AU166" s="254" t="s">
        <v>85</v>
      </c>
      <c r="AV166" s="12" t="s">
        <v>85</v>
      </c>
      <c r="AW166" s="12" t="s">
        <v>39</v>
      </c>
      <c r="AX166" s="12" t="s">
        <v>75</v>
      </c>
      <c r="AY166" s="254" t="s">
        <v>131</v>
      </c>
    </row>
    <row r="167" s="12" customFormat="1">
      <c r="B167" s="244"/>
      <c r="C167" s="245"/>
      <c r="D167" s="235" t="s">
        <v>140</v>
      </c>
      <c r="E167" s="246" t="s">
        <v>21</v>
      </c>
      <c r="F167" s="247" t="s">
        <v>280</v>
      </c>
      <c r="G167" s="245"/>
      <c r="H167" s="248">
        <v>26.100000000000001</v>
      </c>
      <c r="I167" s="249"/>
      <c r="J167" s="245"/>
      <c r="K167" s="245"/>
      <c r="L167" s="250"/>
      <c r="M167" s="251"/>
      <c r="N167" s="252"/>
      <c r="O167" s="252"/>
      <c r="P167" s="252"/>
      <c r="Q167" s="252"/>
      <c r="R167" s="252"/>
      <c r="S167" s="252"/>
      <c r="T167" s="253"/>
      <c r="AT167" s="254" t="s">
        <v>140</v>
      </c>
      <c r="AU167" s="254" t="s">
        <v>85</v>
      </c>
      <c r="AV167" s="12" t="s">
        <v>85</v>
      </c>
      <c r="AW167" s="12" t="s">
        <v>39</v>
      </c>
      <c r="AX167" s="12" t="s">
        <v>75</v>
      </c>
      <c r="AY167" s="254" t="s">
        <v>131</v>
      </c>
    </row>
    <row r="168" s="14" customFormat="1">
      <c r="B168" s="268"/>
      <c r="C168" s="269"/>
      <c r="D168" s="235" t="s">
        <v>140</v>
      </c>
      <c r="E168" s="270" t="s">
        <v>21</v>
      </c>
      <c r="F168" s="271" t="s">
        <v>208</v>
      </c>
      <c r="G168" s="269"/>
      <c r="H168" s="272">
        <v>83.700000000000003</v>
      </c>
      <c r="I168" s="273"/>
      <c r="J168" s="269"/>
      <c r="K168" s="269"/>
      <c r="L168" s="274"/>
      <c r="M168" s="275"/>
      <c r="N168" s="276"/>
      <c r="O168" s="276"/>
      <c r="P168" s="276"/>
      <c r="Q168" s="276"/>
      <c r="R168" s="276"/>
      <c r="S168" s="276"/>
      <c r="T168" s="277"/>
      <c r="AT168" s="278" t="s">
        <v>140</v>
      </c>
      <c r="AU168" s="278" t="s">
        <v>85</v>
      </c>
      <c r="AV168" s="14" t="s">
        <v>138</v>
      </c>
      <c r="AW168" s="14" t="s">
        <v>39</v>
      </c>
      <c r="AX168" s="14" t="s">
        <v>83</v>
      </c>
      <c r="AY168" s="278" t="s">
        <v>131</v>
      </c>
    </row>
    <row r="169" s="1" customFormat="1" ht="38.25" customHeight="1">
      <c r="B169" s="46"/>
      <c r="C169" s="221" t="s">
        <v>281</v>
      </c>
      <c r="D169" s="221" t="s">
        <v>133</v>
      </c>
      <c r="E169" s="222" t="s">
        <v>282</v>
      </c>
      <c r="F169" s="223" t="s">
        <v>283</v>
      </c>
      <c r="G169" s="224" t="s">
        <v>194</v>
      </c>
      <c r="H169" s="225">
        <v>6.4000000000000004</v>
      </c>
      <c r="I169" s="226"/>
      <c r="J169" s="227">
        <f>ROUND(I169*H169,2)</f>
        <v>0</v>
      </c>
      <c r="K169" s="223" t="s">
        <v>284</v>
      </c>
      <c r="L169" s="72"/>
      <c r="M169" s="228" t="s">
        <v>21</v>
      </c>
      <c r="N169" s="229" t="s">
        <v>46</v>
      </c>
      <c r="O169" s="47"/>
      <c r="P169" s="230">
        <f>O169*H169</f>
        <v>0</v>
      </c>
      <c r="Q169" s="230">
        <v>0</v>
      </c>
      <c r="R169" s="230">
        <f>Q169*H169</f>
        <v>0</v>
      </c>
      <c r="S169" s="230">
        <v>0</v>
      </c>
      <c r="T169" s="231">
        <f>S169*H169</f>
        <v>0</v>
      </c>
      <c r="AR169" s="24" t="s">
        <v>138</v>
      </c>
      <c r="AT169" s="24" t="s">
        <v>133</v>
      </c>
      <c r="AU169" s="24" t="s">
        <v>85</v>
      </c>
      <c r="AY169" s="24" t="s">
        <v>131</v>
      </c>
      <c r="BE169" s="232">
        <f>IF(N169="základní",J169,0)</f>
        <v>0</v>
      </c>
      <c r="BF169" s="232">
        <f>IF(N169="snížená",J169,0)</f>
        <v>0</v>
      </c>
      <c r="BG169" s="232">
        <f>IF(N169="zákl. přenesená",J169,0)</f>
        <v>0</v>
      </c>
      <c r="BH169" s="232">
        <f>IF(N169="sníž. přenesená",J169,0)</f>
        <v>0</v>
      </c>
      <c r="BI169" s="232">
        <f>IF(N169="nulová",J169,0)</f>
        <v>0</v>
      </c>
      <c r="BJ169" s="24" t="s">
        <v>83</v>
      </c>
      <c r="BK169" s="232">
        <f>ROUND(I169*H169,2)</f>
        <v>0</v>
      </c>
      <c r="BL169" s="24" t="s">
        <v>138</v>
      </c>
      <c r="BM169" s="24" t="s">
        <v>285</v>
      </c>
    </row>
    <row r="170" s="11" customFormat="1">
      <c r="B170" s="233"/>
      <c r="C170" s="234"/>
      <c r="D170" s="235" t="s">
        <v>140</v>
      </c>
      <c r="E170" s="236" t="s">
        <v>21</v>
      </c>
      <c r="F170" s="237" t="s">
        <v>141</v>
      </c>
      <c r="G170" s="234"/>
      <c r="H170" s="236" t="s">
        <v>21</v>
      </c>
      <c r="I170" s="238"/>
      <c r="J170" s="234"/>
      <c r="K170" s="234"/>
      <c r="L170" s="239"/>
      <c r="M170" s="240"/>
      <c r="N170" s="241"/>
      <c r="O170" s="241"/>
      <c r="P170" s="241"/>
      <c r="Q170" s="241"/>
      <c r="R170" s="241"/>
      <c r="S170" s="241"/>
      <c r="T170" s="242"/>
      <c r="AT170" s="243" t="s">
        <v>140</v>
      </c>
      <c r="AU170" s="243" t="s">
        <v>85</v>
      </c>
      <c r="AV170" s="11" t="s">
        <v>83</v>
      </c>
      <c r="AW170" s="11" t="s">
        <v>39</v>
      </c>
      <c r="AX170" s="11" t="s">
        <v>75</v>
      </c>
      <c r="AY170" s="243" t="s">
        <v>131</v>
      </c>
    </row>
    <row r="171" s="12" customFormat="1">
      <c r="B171" s="244"/>
      <c r="C171" s="245"/>
      <c r="D171" s="235" t="s">
        <v>140</v>
      </c>
      <c r="E171" s="246" t="s">
        <v>21</v>
      </c>
      <c r="F171" s="247" t="s">
        <v>286</v>
      </c>
      <c r="G171" s="245"/>
      <c r="H171" s="248">
        <v>6.4000000000000004</v>
      </c>
      <c r="I171" s="249"/>
      <c r="J171" s="245"/>
      <c r="K171" s="245"/>
      <c r="L171" s="250"/>
      <c r="M171" s="251"/>
      <c r="N171" s="252"/>
      <c r="O171" s="252"/>
      <c r="P171" s="252"/>
      <c r="Q171" s="252"/>
      <c r="R171" s="252"/>
      <c r="S171" s="252"/>
      <c r="T171" s="253"/>
      <c r="AT171" s="254" t="s">
        <v>140</v>
      </c>
      <c r="AU171" s="254" t="s">
        <v>85</v>
      </c>
      <c r="AV171" s="12" t="s">
        <v>85</v>
      </c>
      <c r="AW171" s="12" t="s">
        <v>39</v>
      </c>
      <c r="AX171" s="12" t="s">
        <v>83</v>
      </c>
      <c r="AY171" s="254" t="s">
        <v>131</v>
      </c>
    </row>
    <row r="172" s="1" customFormat="1" ht="16.5" customHeight="1">
      <c r="B172" s="46"/>
      <c r="C172" s="279" t="s">
        <v>287</v>
      </c>
      <c r="D172" s="279" t="s">
        <v>288</v>
      </c>
      <c r="E172" s="280" t="s">
        <v>289</v>
      </c>
      <c r="F172" s="281" t="s">
        <v>290</v>
      </c>
      <c r="G172" s="282" t="s">
        <v>272</v>
      </c>
      <c r="H172" s="283">
        <v>11.52</v>
      </c>
      <c r="I172" s="284"/>
      <c r="J172" s="285">
        <f>ROUND(I172*H172,2)</f>
        <v>0</v>
      </c>
      <c r="K172" s="281" t="s">
        <v>137</v>
      </c>
      <c r="L172" s="286"/>
      <c r="M172" s="287" t="s">
        <v>21</v>
      </c>
      <c r="N172" s="288" t="s">
        <v>46</v>
      </c>
      <c r="O172" s="47"/>
      <c r="P172" s="230">
        <f>O172*H172</f>
        <v>0</v>
      </c>
      <c r="Q172" s="230">
        <v>1</v>
      </c>
      <c r="R172" s="230">
        <f>Q172*H172</f>
        <v>11.52</v>
      </c>
      <c r="S172" s="230">
        <v>0</v>
      </c>
      <c r="T172" s="231">
        <f>S172*H172</f>
        <v>0</v>
      </c>
      <c r="AR172" s="24" t="s">
        <v>174</v>
      </c>
      <c r="AT172" s="24" t="s">
        <v>288</v>
      </c>
      <c r="AU172" s="24" t="s">
        <v>85</v>
      </c>
      <c r="AY172" s="24" t="s">
        <v>131</v>
      </c>
      <c r="BE172" s="232">
        <f>IF(N172="základní",J172,0)</f>
        <v>0</v>
      </c>
      <c r="BF172" s="232">
        <f>IF(N172="snížená",J172,0)</f>
        <v>0</v>
      </c>
      <c r="BG172" s="232">
        <f>IF(N172="zákl. přenesená",J172,0)</f>
        <v>0</v>
      </c>
      <c r="BH172" s="232">
        <f>IF(N172="sníž. přenesená",J172,0)</f>
        <v>0</v>
      </c>
      <c r="BI172" s="232">
        <f>IF(N172="nulová",J172,0)</f>
        <v>0</v>
      </c>
      <c r="BJ172" s="24" t="s">
        <v>83</v>
      </c>
      <c r="BK172" s="232">
        <f>ROUND(I172*H172,2)</f>
        <v>0</v>
      </c>
      <c r="BL172" s="24" t="s">
        <v>138</v>
      </c>
      <c r="BM172" s="24" t="s">
        <v>291</v>
      </c>
    </row>
    <row r="173" s="12" customFormat="1">
      <c r="B173" s="244"/>
      <c r="C173" s="245"/>
      <c r="D173" s="235" t="s">
        <v>140</v>
      </c>
      <c r="E173" s="246" t="s">
        <v>21</v>
      </c>
      <c r="F173" s="247" t="s">
        <v>292</v>
      </c>
      <c r="G173" s="245"/>
      <c r="H173" s="248">
        <v>11.52</v>
      </c>
      <c r="I173" s="249"/>
      <c r="J173" s="245"/>
      <c r="K173" s="245"/>
      <c r="L173" s="250"/>
      <c r="M173" s="251"/>
      <c r="N173" s="252"/>
      <c r="O173" s="252"/>
      <c r="P173" s="252"/>
      <c r="Q173" s="252"/>
      <c r="R173" s="252"/>
      <c r="S173" s="252"/>
      <c r="T173" s="253"/>
      <c r="AT173" s="254" t="s">
        <v>140</v>
      </c>
      <c r="AU173" s="254" t="s">
        <v>85</v>
      </c>
      <c r="AV173" s="12" t="s">
        <v>85</v>
      </c>
      <c r="AW173" s="12" t="s">
        <v>39</v>
      </c>
      <c r="AX173" s="12" t="s">
        <v>83</v>
      </c>
      <c r="AY173" s="254" t="s">
        <v>131</v>
      </c>
    </row>
    <row r="174" s="1" customFormat="1" ht="38.25" customHeight="1">
      <c r="B174" s="46"/>
      <c r="C174" s="221" t="s">
        <v>293</v>
      </c>
      <c r="D174" s="221" t="s">
        <v>133</v>
      </c>
      <c r="E174" s="222" t="s">
        <v>294</v>
      </c>
      <c r="F174" s="223" t="s">
        <v>295</v>
      </c>
      <c r="G174" s="224" t="s">
        <v>194</v>
      </c>
      <c r="H174" s="225">
        <v>9.8000000000000007</v>
      </c>
      <c r="I174" s="226"/>
      <c r="J174" s="227">
        <f>ROUND(I174*H174,2)</f>
        <v>0</v>
      </c>
      <c r="K174" s="223" t="s">
        <v>137</v>
      </c>
      <c r="L174" s="72"/>
      <c r="M174" s="228" t="s">
        <v>21</v>
      </c>
      <c r="N174" s="229" t="s">
        <v>46</v>
      </c>
      <c r="O174" s="47"/>
      <c r="P174" s="230">
        <f>O174*H174</f>
        <v>0</v>
      </c>
      <c r="Q174" s="230">
        <v>0</v>
      </c>
      <c r="R174" s="230">
        <f>Q174*H174</f>
        <v>0</v>
      </c>
      <c r="S174" s="230">
        <v>0</v>
      </c>
      <c r="T174" s="231">
        <f>S174*H174</f>
        <v>0</v>
      </c>
      <c r="AR174" s="24" t="s">
        <v>138</v>
      </c>
      <c r="AT174" s="24" t="s">
        <v>133</v>
      </c>
      <c r="AU174" s="24" t="s">
        <v>85</v>
      </c>
      <c r="AY174" s="24" t="s">
        <v>131</v>
      </c>
      <c r="BE174" s="232">
        <f>IF(N174="základní",J174,0)</f>
        <v>0</v>
      </c>
      <c r="BF174" s="232">
        <f>IF(N174="snížená",J174,0)</f>
        <v>0</v>
      </c>
      <c r="BG174" s="232">
        <f>IF(N174="zákl. přenesená",J174,0)</f>
        <v>0</v>
      </c>
      <c r="BH174" s="232">
        <f>IF(N174="sníž. přenesená",J174,0)</f>
        <v>0</v>
      </c>
      <c r="BI174" s="232">
        <f>IF(N174="nulová",J174,0)</f>
        <v>0</v>
      </c>
      <c r="BJ174" s="24" t="s">
        <v>83</v>
      </c>
      <c r="BK174" s="232">
        <f>ROUND(I174*H174,2)</f>
        <v>0</v>
      </c>
      <c r="BL174" s="24" t="s">
        <v>138</v>
      </c>
      <c r="BM174" s="24" t="s">
        <v>296</v>
      </c>
    </row>
    <row r="175" s="11" customFormat="1">
      <c r="B175" s="233"/>
      <c r="C175" s="234"/>
      <c r="D175" s="235" t="s">
        <v>140</v>
      </c>
      <c r="E175" s="236" t="s">
        <v>21</v>
      </c>
      <c r="F175" s="237" t="s">
        <v>141</v>
      </c>
      <c r="G175" s="234"/>
      <c r="H175" s="236" t="s">
        <v>21</v>
      </c>
      <c r="I175" s="238"/>
      <c r="J175" s="234"/>
      <c r="K175" s="234"/>
      <c r="L175" s="239"/>
      <c r="M175" s="240"/>
      <c r="N175" s="241"/>
      <c r="O175" s="241"/>
      <c r="P175" s="241"/>
      <c r="Q175" s="241"/>
      <c r="R175" s="241"/>
      <c r="S175" s="241"/>
      <c r="T175" s="242"/>
      <c r="AT175" s="243" t="s">
        <v>140</v>
      </c>
      <c r="AU175" s="243" t="s">
        <v>85</v>
      </c>
      <c r="AV175" s="11" t="s">
        <v>83</v>
      </c>
      <c r="AW175" s="11" t="s">
        <v>39</v>
      </c>
      <c r="AX175" s="11" t="s">
        <v>75</v>
      </c>
      <c r="AY175" s="243" t="s">
        <v>131</v>
      </c>
    </row>
    <row r="176" s="12" customFormat="1">
      <c r="B176" s="244"/>
      <c r="C176" s="245"/>
      <c r="D176" s="235" t="s">
        <v>140</v>
      </c>
      <c r="E176" s="246" t="s">
        <v>21</v>
      </c>
      <c r="F176" s="247" t="s">
        <v>297</v>
      </c>
      <c r="G176" s="245"/>
      <c r="H176" s="248">
        <v>9.8000000000000007</v>
      </c>
      <c r="I176" s="249"/>
      <c r="J176" s="245"/>
      <c r="K176" s="245"/>
      <c r="L176" s="250"/>
      <c r="M176" s="251"/>
      <c r="N176" s="252"/>
      <c r="O176" s="252"/>
      <c r="P176" s="252"/>
      <c r="Q176" s="252"/>
      <c r="R176" s="252"/>
      <c r="S176" s="252"/>
      <c r="T176" s="253"/>
      <c r="AT176" s="254" t="s">
        <v>140</v>
      </c>
      <c r="AU176" s="254" t="s">
        <v>85</v>
      </c>
      <c r="AV176" s="12" t="s">
        <v>85</v>
      </c>
      <c r="AW176" s="12" t="s">
        <v>39</v>
      </c>
      <c r="AX176" s="12" t="s">
        <v>83</v>
      </c>
      <c r="AY176" s="254" t="s">
        <v>131</v>
      </c>
    </row>
    <row r="177" s="1" customFormat="1" ht="38.25" customHeight="1">
      <c r="B177" s="46"/>
      <c r="C177" s="279" t="s">
        <v>298</v>
      </c>
      <c r="D177" s="279" t="s">
        <v>288</v>
      </c>
      <c r="E177" s="280" t="s">
        <v>299</v>
      </c>
      <c r="F177" s="281" t="s">
        <v>300</v>
      </c>
      <c r="G177" s="282" t="s">
        <v>272</v>
      </c>
      <c r="H177" s="283">
        <v>121.31999999999999</v>
      </c>
      <c r="I177" s="284"/>
      <c r="J177" s="285">
        <f>ROUND(I177*H177,2)</f>
        <v>0</v>
      </c>
      <c r="K177" s="281" t="s">
        <v>137</v>
      </c>
      <c r="L177" s="286"/>
      <c r="M177" s="287" t="s">
        <v>21</v>
      </c>
      <c r="N177" s="288" t="s">
        <v>46</v>
      </c>
      <c r="O177" s="47"/>
      <c r="P177" s="230">
        <f>O177*H177</f>
        <v>0</v>
      </c>
      <c r="Q177" s="230">
        <v>1</v>
      </c>
      <c r="R177" s="230">
        <f>Q177*H177</f>
        <v>121.31999999999999</v>
      </c>
      <c r="S177" s="230">
        <v>0</v>
      </c>
      <c r="T177" s="231">
        <f>S177*H177</f>
        <v>0</v>
      </c>
      <c r="AR177" s="24" t="s">
        <v>174</v>
      </c>
      <c r="AT177" s="24" t="s">
        <v>288</v>
      </c>
      <c r="AU177" s="24" t="s">
        <v>85</v>
      </c>
      <c r="AY177" s="24" t="s">
        <v>131</v>
      </c>
      <c r="BE177" s="232">
        <f>IF(N177="základní",J177,0)</f>
        <v>0</v>
      </c>
      <c r="BF177" s="232">
        <f>IF(N177="snížená",J177,0)</f>
        <v>0</v>
      </c>
      <c r="BG177" s="232">
        <f>IF(N177="zákl. přenesená",J177,0)</f>
        <v>0</v>
      </c>
      <c r="BH177" s="232">
        <f>IF(N177="sníž. přenesená",J177,0)</f>
        <v>0</v>
      </c>
      <c r="BI177" s="232">
        <f>IF(N177="nulová",J177,0)</f>
        <v>0</v>
      </c>
      <c r="BJ177" s="24" t="s">
        <v>83</v>
      </c>
      <c r="BK177" s="232">
        <f>ROUND(I177*H177,2)</f>
        <v>0</v>
      </c>
      <c r="BL177" s="24" t="s">
        <v>138</v>
      </c>
      <c r="BM177" s="24" t="s">
        <v>301</v>
      </c>
    </row>
    <row r="178" s="12" customFormat="1">
      <c r="B178" s="244"/>
      <c r="C178" s="245"/>
      <c r="D178" s="235" t="s">
        <v>140</v>
      </c>
      <c r="E178" s="246" t="s">
        <v>21</v>
      </c>
      <c r="F178" s="247" t="s">
        <v>302</v>
      </c>
      <c r="G178" s="245"/>
      <c r="H178" s="248">
        <v>103.68000000000001</v>
      </c>
      <c r="I178" s="249"/>
      <c r="J178" s="245"/>
      <c r="K178" s="245"/>
      <c r="L178" s="250"/>
      <c r="M178" s="251"/>
      <c r="N178" s="252"/>
      <c r="O178" s="252"/>
      <c r="P178" s="252"/>
      <c r="Q178" s="252"/>
      <c r="R178" s="252"/>
      <c r="S178" s="252"/>
      <c r="T178" s="253"/>
      <c r="AT178" s="254" t="s">
        <v>140</v>
      </c>
      <c r="AU178" s="254" t="s">
        <v>85</v>
      </c>
      <c r="AV178" s="12" t="s">
        <v>85</v>
      </c>
      <c r="AW178" s="12" t="s">
        <v>39</v>
      </c>
      <c r="AX178" s="12" t="s">
        <v>75</v>
      </c>
      <c r="AY178" s="254" t="s">
        <v>131</v>
      </c>
    </row>
    <row r="179" s="12" customFormat="1">
      <c r="B179" s="244"/>
      <c r="C179" s="245"/>
      <c r="D179" s="235" t="s">
        <v>140</v>
      </c>
      <c r="E179" s="246" t="s">
        <v>21</v>
      </c>
      <c r="F179" s="247" t="s">
        <v>303</v>
      </c>
      <c r="G179" s="245"/>
      <c r="H179" s="248">
        <v>17.640000000000001</v>
      </c>
      <c r="I179" s="249"/>
      <c r="J179" s="245"/>
      <c r="K179" s="245"/>
      <c r="L179" s="250"/>
      <c r="M179" s="251"/>
      <c r="N179" s="252"/>
      <c r="O179" s="252"/>
      <c r="P179" s="252"/>
      <c r="Q179" s="252"/>
      <c r="R179" s="252"/>
      <c r="S179" s="252"/>
      <c r="T179" s="253"/>
      <c r="AT179" s="254" t="s">
        <v>140</v>
      </c>
      <c r="AU179" s="254" t="s">
        <v>85</v>
      </c>
      <c r="AV179" s="12" t="s">
        <v>85</v>
      </c>
      <c r="AW179" s="12" t="s">
        <v>39</v>
      </c>
      <c r="AX179" s="12" t="s">
        <v>75</v>
      </c>
      <c r="AY179" s="254" t="s">
        <v>131</v>
      </c>
    </row>
    <row r="180" s="14" customFormat="1">
      <c r="B180" s="268"/>
      <c r="C180" s="269"/>
      <c r="D180" s="235" t="s">
        <v>140</v>
      </c>
      <c r="E180" s="270" t="s">
        <v>21</v>
      </c>
      <c r="F180" s="271" t="s">
        <v>208</v>
      </c>
      <c r="G180" s="269"/>
      <c r="H180" s="272">
        <v>121.31999999999999</v>
      </c>
      <c r="I180" s="273"/>
      <c r="J180" s="269"/>
      <c r="K180" s="269"/>
      <c r="L180" s="274"/>
      <c r="M180" s="275"/>
      <c r="N180" s="276"/>
      <c r="O180" s="276"/>
      <c r="P180" s="276"/>
      <c r="Q180" s="276"/>
      <c r="R180" s="276"/>
      <c r="S180" s="276"/>
      <c r="T180" s="277"/>
      <c r="AT180" s="278" t="s">
        <v>140</v>
      </c>
      <c r="AU180" s="278" t="s">
        <v>85</v>
      </c>
      <c r="AV180" s="14" t="s">
        <v>138</v>
      </c>
      <c r="AW180" s="14" t="s">
        <v>39</v>
      </c>
      <c r="AX180" s="14" t="s">
        <v>83</v>
      </c>
      <c r="AY180" s="278" t="s">
        <v>131</v>
      </c>
    </row>
    <row r="181" s="1" customFormat="1" ht="25.5" customHeight="1">
      <c r="B181" s="46"/>
      <c r="C181" s="221" t="s">
        <v>304</v>
      </c>
      <c r="D181" s="221" t="s">
        <v>133</v>
      </c>
      <c r="E181" s="222" t="s">
        <v>305</v>
      </c>
      <c r="F181" s="223" t="s">
        <v>306</v>
      </c>
      <c r="G181" s="224" t="s">
        <v>136</v>
      </c>
      <c r="H181" s="225">
        <v>174</v>
      </c>
      <c r="I181" s="226"/>
      <c r="J181" s="227">
        <f>ROUND(I181*H181,2)</f>
        <v>0</v>
      </c>
      <c r="K181" s="223" t="s">
        <v>137</v>
      </c>
      <c r="L181" s="72"/>
      <c r="M181" s="228" t="s">
        <v>21</v>
      </c>
      <c r="N181" s="229" t="s">
        <v>46</v>
      </c>
      <c r="O181" s="47"/>
      <c r="P181" s="230">
        <f>O181*H181</f>
        <v>0</v>
      </c>
      <c r="Q181" s="230">
        <v>0</v>
      </c>
      <c r="R181" s="230">
        <f>Q181*H181</f>
        <v>0</v>
      </c>
      <c r="S181" s="230">
        <v>0</v>
      </c>
      <c r="T181" s="231">
        <f>S181*H181</f>
        <v>0</v>
      </c>
      <c r="AR181" s="24" t="s">
        <v>138</v>
      </c>
      <c r="AT181" s="24" t="s">
        <v>133</v>
      </c>
      <c r="AU181" s="24" t="s">
        <v>85</v>
      </c>
      <c r="AY181" s="24" t="s">
        <v>131</v>
      </c>
      <c r="BE181" s="232">
        <f>IF(N181="základní",J181,0)</f>
        <v>0</v>
      </c>
      <c r="BF181" s="232">
        <f>IF(N181="snížená",J181,0)</f>
        <v>0</v>
      </c>
      <c r="BG181" s="232">
        <f>IF(N181="zákl. přenesená",J181,0)</f>
        <v>0</v>
      </c>
      <c r="BH181" s="232">
        <f>IF(N181="sníž. přenesená",J181,0)</f>
        <v>0</v>
      </c>
      <c r="BI181" s="232">
        <f>IF(N181="nulová",J181,0)</f>
        <v>0</v>
      </c>
      <c r="BJ181" s="24" t="s">
        <v>83</v>
      </c>
      <c r="BK181" s="232">
        <f>ROUND(I181*H181,2)</f>
        <v>0</v>
      </c>
      <c r="BL181" s="24" t="s">
        <v>138</v>
      </c>
      <c r="BM181" s="24" t="s">
        <v>307</v>
      </c>
    </row>
    <row r="182" s="11" customFormat="1">
      <c r="B182" s="233"/>
      <c r="C182" s="234"/>
      <c r="D182" s="235" t="s">
        <v>140</v>
      </c>
      <c r="E182" s="236" t="s">
        <v>21</v>
      </c>
      <c r="F182" s="237" t="s">
        <v>141</v>
      </c>
      <c r="G182" s="234"/>
      <c r="H182" s="236" t="s">
        <v>21</v>
      </c>
      <c r="I182" s="238"/>
      <c r="J182" s="234"/>
      <c r="K182" s="234"/>
      <c r="L182" s="239"/>
      <c r="M182" s="240"/>
      <c r="N182" s="241"/>
      <c r="O182" s="241"/>
      <c r="P182" s="241"/>
      <c r="Q182" s="241"/>
      <c r="R182" s="241"/>
      <c r="S182" s="241"/>
      <c r="T182" s="242"/>
      <c r="AT182" s="243" t="s">
        <v>140</v>
      </c>
      <c r="AU182" s="243" t="s">
        <v>85</v>
      </c>
      <c r="AV182" s="11" t="s">
        <v>83</v>
      </c>
      <c r="AW182" s="11" t="s">
        <v>39</v>
      </c>
      <c r="AX182" s="11" t="s">
        <v>75</v>
      </c>
      <c r="AY182" s="243" t="s">
        <v>131</v>
      </c>
    </row>
    <row r="183" s="12" customFormat="1">
      <c r="B183" s="244"/>
      <c r="C183" s="245"/>
      <c r="D183" s="235" t="s">
        <v>140</v>
      </c>
      <c r="E183" s="246" t="s">
        <v>21</v>
      </c>
      <c r="F183" s="247" t="s">
        <v>308</v>
      </c>
      <c r="G183" s="245"/>
      <c r="H183" s="248">
        <v>174</v>
      </c>
      <c r="I183" s="249"/>
      <c r="J183" s="245"/>
      <c r="K183" s="245"/>
      <c r="L183" s="250"/>
      <c r="M183" s="251"/>
      <c r="N183" s="252"/>
      <c r="O183" s="252"/>
      <c r="P183" s="252"/>
      <c r="Q183" s="252"/>
      <c r="R183" s="252"/>
      <c r="S183" s="252"/>
      <c r="T183" s="253"/>
      <c r="AT183" s="254" t="s">
        <v>140</v>
      </c>
      <c r="AU183" s="254" t="s">
        <v>85</v>
      </c>
      <c r="AV183" s="12" t="s">
        <v>85</v>
      </c>
      <c r="AW183" s="12" t="s">
        <v>39</v>
      </c>
      <c r="AX183" s="12" t="s">
        <v>83</v>
      </c>
      <c r="AY183" s="254" t="s">
        <v>131</v>
      </c>
    </row>
    <row r="184" s="1" customFormat="1" ht="25.5" customHeight="1">
      <c r="B184" s="46"/>
      <c r="C184" s="279" t="s">
        <v>309</v>
      </c>
      <c r="D184" s="279" t="s">
        <v>288</v>
      </c>
      <c r="E184" s="280" t="s">
        <v>310</v>
      </c>
      <c r="F184" s="281" t="s">
        <v>311</v>
      </c>
      <c r="G184" s="282" t="s">
        <v>194</v>
      </c>
      <c r="H184" s="283">
        <v>17.399999999999999</v>
      </c>
      <c r="I184" s="284"/>
      <c r="J184" s="285">
        <f>ROUND(I184*H184,2)</f>
        <v>0</v>
      </c>
      <c r="K184" s="281" t="s">
        <v>21</v>
      </c>
      <c r="L184" s="286"/>
      <c r="M184" s="287" t="s">
        <v>21</v>
      </c>
      <c r="N184" s="288" t="s">
        <v>46</v>
      </c>
      <c r="O184" s="47"/>
      <c r="P184" s="230">
        <f>O184*H184</f>
        <v>0</v>
      </c>
      <c r="Q184" s="230">
        <v>0</v>
      </c>
      <c r="R184" s="230">
        <f>Q184*H184</f>
        <v>0</v>
      </c>
      <c r="S184" s="230">
        <v>0</v>
      </c>
      <c r="T184" s="231">
        <f>S184*H184</f>
        <v>0</v>
      </c>
      <c r="AR184" s="24" t="s">
        <v>174</v>
      </c>
      <c r="AT184" s="24" t="s">
        <v>288</v>
      </c>
      <c r="AU184" s="24" t="s">
        <v>85</v>
      </c>
      <c r="AY184" s="24" t="s">
        <v>131</v>
      </c>
      <c r="BE184" s="232">
        <f>IF(N184="základní",J184,0)</f>
        <v>0</v>
      </c>
      <c r="BF184" s="232">
        <f>IF(N184="snížená",J184,0)</f>
        <v>0</v>
      </c>
      <c r="BG184" s="232">
        <f>IF(N184="zákl. přenesená",J184,0)</f>
        <v>0</v>
      </c>
      <c r="BH184" s="232">
        <f>IF(N184="sníž. přenesená",J184,0)</f>
        <v>0</v>
      </c>
      <c r="BI184" s="232">
        <f>IF(N184="nulová",J184,0)</f>
        <v>0</v>
      </c>
      <c r="BJ184" s="24" t="s">
        <v>83</v>
      </c>
      <c r="BK184" s="232">
        <f>ROUND(I184*H184,2)</f>
        <v>0</v>
      </c>
      <c r="BL184" s="24" t="s">
        <v>138</v>
      </c>
      <c r="BM184" s="24" t="s">
        <v>312</v>
      </c>
    </row>
    <row r="185" s="11" customFormat="1">
      <c r="B185" s="233"/>
      <c r="C185" s="234"/>
      <c r="D185" s="235" t="s">
        <v>140</v>
      </c>
      <c r="E185" s="236" t="s">
        <v>21</v>
      </c>
      <c r="F185" s="237" t="s">
        <v>221</v>
      </c>
      <c r="G185" s="234"/>
      <c r="H185" s="236" t="s">
        <v>21</v>
      </c>
      <c r="I185" s="238"/>
      <c r="J185" s="234"/>
      <c r="K185" s="234"/>
      <c r="L185" s="239"/>
      <c r="M185" s="240"/>
      <c r="N185" s="241"/>
      <c r="O185" s="241"/>
      <c r="P185" s="241"/>
      <c r="Q185" s="241"/>
      <c r="R185" s="241"/>
      <c r="S185" s="241"/>
      <c r="T185" s="242"/>
      <c r="AT185" s="243" t="s">
        <v>140</v>
      </c>
      <c r="AU185" s="243" t="s">
        <v>85</v>
      </c>
      <c r="AV185" s="11" t="s">
        <v>83</v>
      </c>
      <c r="AW185" s="11" t="s">
        <v>39</v>
      </c>
      <c r="AX185" s="11" t="s">
        <v>75</v>
      </c>
      <c r="AY185" s="243" t="s">
        <v>131</v>
      </c>
    </row>
    <row r="186" s="12" customFormat="1">
      <c r="B186" s="244"/>
      <c r="C186" s="245"/>
      <c r="D186" s="235" t="s">
        <v>140</v>
      </c>
      <c r="E186" s="246" t="s">
        <v>21</v>
      </c>
      <c r="F186" s="247" t="s">
        <v>313</v>
      </c>
      <c r="G186" s="245"/>
      <c r="H186" s="248">
        <v>17.399999999999999</v>
      </c>
      <c r="I186" s="249"/>
      <c r="J186" s="245"/>
      <c r="K186" s="245"/>
      <c r="L186" s="250"/>
      <c r="M186" s="251"/>
      <c r="N186" s="252"/>
      <c r="O186" s="252"/>
      <c r="P186" s="252"/>
      <c r="Q186" s="252"/>
      <c r="R186" s="252"/>
      <c r="S186" s="252"/>
      <c r="T186" s="253"/>
      <c r="AT186" s="254" t="s">
        <v>140</v>
      </c>
      <c r="AU186" s="254" t="s">
        <v>85</v>
      </c>
      <c r="AV186" s="12" t="s">
        <v>85</v>
      </c>
      <c r="AW186" s="12" t="s">
        <v>39</v>
      </c>
      <c r="AX186" s="12" t="s">
        <v>83</v>
      </c>
      <c r="AY186" s="254" t="s">
        <v>131</v>
      </c>
    </row>
    <row r="187" s="1" customFormat="1" ht="25.5" customHeight="1">
      <c r="B187" s="46"/>
      <c r="C187" s="221" t="s">
        <v>314</v>
      </c>
      <c r="D187" s="221" t="s">
        <v>133</v>
      </c>
      <c r="E187" s="222" t="s">
        <v>315</v>
      </c>
      <c r="F187" s="223" t="s">
        <v>316</v>
      </c>
      <c r="G187" s="224" t="s">
        <v>136</v>
      </c>
      <c r="H187" s="225">
        <v>174</v>
      </c>
      <c r="I187" s="226"/>
      <c r="J187" s="227">
        <f>ROUND(I187*H187,2)</f>
        <v>0</v>
      </c>
      <c r="K187" s="223" t="s">
        <v>137</v>
      </c>
      <c r="L187" s="72"/>
      <c r="M187" s="228" t="s">
        <v>21</v>
      </c>
      <c r="N187" s="229" t="s">
        <v>46</v>
      </c>
      <c r="O187" s="47"/>
      <c r="P187" s="230">
        <f>O187*H187</f>
        <v>0</v>
      </c>
      <c r="Q187" s="230">
        <v>0</v>
      </c>
      <c r="R187" s="230">
        <f>Q187*H187</f>
        <v>0</v>
      </c>
      <c r="S187" s="230">
        <v>0</v>
      </c>
      <c r="T187" s="231">
        <f>S187*H187</f>
        <v>0</v>
      </c>
      <c r="AR187" s="24" t="s">
        <v>138</v>
      </c>
      <c r="AT187" s="24" t="s">
        <v>133</v>
      </c>
      <c r="AU187" s="24" t="s">
        <v>85</v>
      </c>
      <c r="AY187" s="24" t="s">
        <v>131</v>
      </c>
      <c r="BE187" s="232">
        <f>IF(N187="základní",J187,0)</f>
        <v>0</v>
      </c>
      <c r="BF187" s="232">
        <f>IF(N187="snížená",J187,0)</f>
        <v>0</v>
      </c>
      <c r="BG187" s="232">
        <f>IF(N187="zákl. přenesená",J187,0)</f>
        <v>0</v>
      </c>
      <c r="BH187" s="232">
        <f>IF(N187="sníž. přenesená",J187,0)</f>
        <v>0</v>
      </c>
      <c r="BI187" s="232">
        <f>IF(N187="nulová",J187,0)</f>
        <v>0</v>
      </c>
      <c r="BJ187" s="24" t="s">
        <v>83</v>
      </c>
      <c r="BK187" s="232">
        <f>ROUND(I187*H187,2)</f>
        <v>0</v>
      </c>
      <c r="BL187" s="24" t="s">
        <v>138</v>
      </c>
      <c r="BM187" s="24" t="s">
        <v>317</v>
      </c>
    </row>
    <row r="188" s="11" customFormat="1">
      <c r="B188" s="233"/>
      <c r="C188" s="234"/>
      <c r="D188" s="235" t="s">
        <v>140</v>
      </c>
      <c r="E188" s="236" t="s">
        <v>21</v>
      </c>
      <c r="F188" s="237" t="s">
        <v>318</v>
      </c>
      <c r="G188" s="234"/>
      <c r="H188" s="236" t="s">
        <v>21</v>
      </c>
      <c r="I188" s="238"/>
      <c r="J188" s="234"/>
      <c r="K188" s="234"/>
      <c r="L188" s="239"/>
      <c r="M188" s="240"/>
      <c r="N188" s="241"/>
      <c r="O188" s="241"/>
      <c r="P188" s="241"/>
      <c r="Q188" s="241"/>
      <c r="R188" s="241"/>
      <c r="S188" s="241"/>
      <c r="T188" s="242"/>
      <c r="AT188" s="243" t="s">
        <v>140</v>
      </c>
      <c r="AU188" s="243" t="s">
        <v>85</v>
      </c>
      <c r="AV188" s="11" t="s">
        <v>83</v>
      </c>
      <c r="AW188" s="11" t="s">
        <v>39</v>
      </c>
      <c r="AX188" s="11" t="s">
        <v>75</v>
      </c>
      <c r="AY188" s="243" t="s">
        <v>131</v>
      </c>
    </row>
    <row r="189" s="12" customFormat="1">
      <c r="B189" s="244"/>
      <c r="C189" s="245"/>
      <c r="D189" s="235" t="s">
        <v>140</v>
      </c>
      <c r="E189" s="246" t="s">
        <v>21</v>
      </c>
      <c r="F189" s="247" t="s">
        <v>319</v>
      </c>
      <c r="G189" s="245"/>
      <c r="H189" s="248">
        <v>174</v>
      </c>
      <c r="I189" s="249"/>
      <c r="J189" s="245"/>
      <c r="K189" s="245"/>
      <c r="L189" s="250"/>
      <c r="M189" s="251"/>
      <c r="N189" s="252"/>
      <c r="O189" s="252"/>
      <c r="P189" s="252"/>
      <c r="Q189" s="252"/>
      <c r="R189" s="252"/>
      <c r="S189" s="252"/>
      <c r="T189" s="253"/>
      <c r="AT189" s="254" t="s">
        <v>140</v>
      </c>
      <c r="AU189" s="254" t="s">
        <v>85</v>
      </c>
      <c r="AV189" s="12" t="s">
        <v>85</v>
      </c>
      <c r="AW189" s="12" t="s">
        <v>39</v>
      </c>
      <c r="AX189" s="12" t="s">
        <v>83</v>
      </c>
      <c r="AY189" s="254" t="s">
        <v>131</v>
      </c>
    </row>
    <row r="190" s="1" customFormat="1" ht="16.5" customHeight="1">
      <c r="B190" s="46"/>
      <c r="C190" s="279" t="s">
        <v>320</v>
      </c>
      <c r="D190" s="279" t="s">
        <v>288</v>
      </c>
      <c r="E190" s="280" t="s">
        <v>321</v>
      </c>
      <c r="F190" s="281" t="s">
        <v>322</v>
      </c>
      <c r="G190" s="282" t="s">
        <v>323</v>
      </c>
      <c r="H190" s="283">
        <v>4.1760000000000002</v>
      </c>
      <c r="I190" s="284"/>
      <c r="J190" s="285">
        <f>ROUND(I190*H190,2)</f>
        <v>0</v>
      </c>
      <c r="K190" s="281" t="s">
        <v>137</v>
      </c>
      <c r="L190" s="286"/>
      <c r="M190" s="287" t="s">
        <v>21</v>
      </c>
      <c r="N190" s="288" t="s">
        <v>46</v>
      </c>
      <c r="O190" s="47"/>
      <c r="P190" s="230">
        <f>O190*H190</f>
        <v>0</v>
      </c>
      <c r="Q190" s="230">
        <v>0.001</v>
      </c>
      <c r="R190" s="230">
        <f>Q190*H190</f>
        <v>0.004176</v>
      </c>
      <c r="S190" s="230">
        <v>0</v>
      </c>
      <c r="T190" s="231">
        <f>S190*H190</f>
        <v>0</v>
      </c>
      <c r="AR190" s="24" t="s">
        <v>174</v>
      </c>
      <c r="AT190" s="24" t="s">
        <v>288</v>
      </c>
      <c r="AU190" s="24" t="s">
        <v>85</v>
      </c>
      <c r="AY190" s="24" t="s">
        <v>131</v>
      </c>
      <c r="BE190" s="232">
        <f>IF(N190="základní",J190,0)</f>
        <v>0</v>
      </c>
      <c r="BF190" s="232">
        <f>IF(N190="snížená",J190,0)</f>
        <v>0</v>
      </c>
      <c r="BG190" s="232">
        <f>IF(N190="zákl. přenesená",J190,0)</f>
        <v>0</v>
      </c>
      <c r="BH190" s="232">
        <f>IF(N190="sníž. přenesená",J190,0)</f>
        <v>0</v>
      </c>
      <c r="BI190" s="232">
        <f>IF(N190="nulová",J190,0)</f>
        <v>0</v>
      </c>
      <c r="BJ190" s="24" t="s">
        <v>83</v>
      </c>
      <c r="BK190" s="232">
        <f>ROUND(I190*H190,2)</f>
        <v>0</v>
      </c>
      <c r="BL190" s="24" t="s">
        <v>138</v>
      </c>
      <c r="BM190" s="24" t="s">
        <v>324</v>
      </c>
    </row>
    <row r="191" s="12" customFormat="1">
      <c r="B191" s="244"/>
      <c r="C191" s="245"/>
      <c r="D191" s="235" t="s">
        <v>140</v>
      </c>
      <c r="E191" s="246" t="s">
        <v>21</v>
      </c>
      <c r="F191" s="247" t="s">
        <v>325</v>
      </c>
      <c r="G191" s="245"/>
      <c r="H191" s="248">
        <v>4.1760000000000002</v>
      </c>
      <c r="I191" s="249"/>
      <c r="J191" s="245"/>
      <c r="K191" s="245"/>
      <c r="L191" s="250"/>
      <c r="M191" s="251"/>
      <c r="N191" s="252"/>
      <c r="O191" s="252"/>
      <c r="P191" s="252"/>
      <c r="Q191" s="252"/>
      <c r="R191" s="252"/>
      <c r="S191" s="252"/>
      <c r="T191" s="253"/>
      <c r="AT191" s="254" t="s">
        <v>140</v>
      </c>
      <c r="AU191" s="254" t="s">
        <v>85</v>
      </c>
      <c r="AV191" s="12" t="s">
        <v>85</v>
      </c>
      <c r="AW191" s="12" t="s">
        <v>39</v>
      </c>
      <c r="AX191" s="12" t="s">
        <v>83</v>
      </c>
      <c r="AY191" s="254" t="s">
        <v>131</v>
      </c>
    </row>
    <row r="192" s="1" customFormat="1" ht="25.5" customHeight="1">
      <c r="B192" s="46"/>
      <c r="C192" s="221" t="s">
        <v>326</v>
      </c>
      <c r="D192" s="221" t="s">
        <v>133</v>
      </c>
      <c r="E192" s="222" t="s">
        <v>327</v>
      </c>
      <c r="F192" s="223" t="s">
        <v>328</v>
      </c>
      <c r="G192" s="224" t="s">
        <v>136</v>
      </c>
      <c r="H192" s="225">
        <v>1737.5</v>
      </c>
      <c r="I192" s="226"/>
      <c r="J192" s="227">
        <f>ROUND(I192*H192,2)</f>
        <v>0</v>
      </c>
      <c r="K192" s="223" t="s">
        <v>137</v>
      </c>
      <c r="L192" s="72"/>
      <c r="M192" s="228" t="s">
        <v>21</v>
      </c>
      <c r="N192" s="229" t="s">
        <v>46</v>
      </c>
      <c r="O192" s="47"/>
      <c r="P192" s="230">
        <f>O192*H192</f>
        <v>0</v>
      </c>
      <c r="Q192" s="230">
        <v>0</v>
      </c>
      <c r="R192" s="230">
        <f>Q192*H192</f>
        <v>0</v>
      </c>
      <c r="S192" s="230">
        <v>0</v>
      </c>
      <c r="T192" s="231">
        <f>S192*H192</f>
        <v>0</v>
      </c>
      <c r="AR192" s="24" t="s">
        <v>138</v>
      </c>
      <c r="AT192" s="24" t="s">
        <v>133</v>
      </c>
      <c r="AU192" s="24" t="s">
        <v>85</v>
      </c>
      <c r="AY192" s="24" t="s">
        <v>131</v>
      </c>
      <c r="BE192" s="232">
        <f>IF(N192="základní",J192,0)</f>
        <v>0</v>
      </c>
      <c r="BF192" s="232">
        <f>IF(N192="snížená",J192,0)</f>
        <v>0</v>
      </c>
      <c r="BG192" s="232">
        <f>IF(N192="zákl. přenesená",J192,0)</f>
        <v>0</v>
      </c>
      <c r="BH192" s="232">
        <f>IF(N192="sníž. přenesená",J192,0)</f>
        <v>0</v>
      </c>
      <c r="BI192" s="232">
        <f>IF(N192="nulová",J192,0)</f>
        <v>0</v>
      </c>
      <c r="BJ192" s="24" t="s">
        <v>83</v>
      </c>
      <c r="BK192" s="232">
        <f>ROUND(I192*H192,2)</f>
        <v>0</v>
      </c>
      <c r="BL192" s="24" t="s">
        <v>138</v>
      </c>
      <c r="BM192" s="24" t="s">
        <v>329</v>
      </c>
    </row>
    <row r="193" s="1" customFormat="1">
      <c r="B193" s="46"/>
      <c r="C193" s="74"/>
      <c r="D193" s="235" t="s">
        <v>146</v>
      </c>
      <c r="E193" s="74"/>
      <c r="F193" s="255" t="s">
        <v>330</v>
      </c>
      <c r="G193" s="74"/>
      <c r="H193" s="74"/>
      <c r="I193" s="191"/>
      <c r="J193" s="74"/>
      <c r="K193" s="74"/>
      <c r="L193" s="72"/>
      <c r="M193" s="256"/>
      <c r="N193" s="47"/>
      <c r="O193" s="47"/>
      <c r="P193" s="47"/>
      <c r="Q193" s="47"/>
      <c r="R193" s="47"/>
      <c r="S193" s="47"/>
      <c r="T193" s="95"/>
      <c r="AT193" s="24" t="s">
        <v>146</v>
      </c>
      <c r="AU193" s="24" t="s">
        <v>85</v>
      </c>
    </row>
    <row r="194" s="11" customFormat="1">
      <c r="B194" s="233"/>
      <c r="C194" s="234"/>
      <c r="D194" s="235" t="s">
        <v>140</v>
      </c>
      <c r="E194" s="236" t="s">
        <v>21</v>
      </c>
      <c r="F194" s="237" t="s">
        <v>141</v>
      </c>
      <c r="G194" s="234"/>
      <c r="H194" s="236" t="s">
        <v>21</v>
      </c>
      <c r="I194" s="238"/>
      <c r="J194" s="234"/>
      <c r="K194" s="234"/>
      <c r="L194" s="239"/>
      <c r="M194" s="240"/>
      <c r="N194" s="241"/>
      <c r="O194" s="241"/>
      <c r="P194" s="241"/>
      <c r="Q194" s="241"/>
      <c r="R194" s="241"/>
      <c r="S194" s="241"/>
      <c r="T194" s="242"/>
      <c r="AT194" s="243" t="s">
        <v>140</v>
      </c>
      <c r="AU194" s="243" t="s">
        <v>85</v>
      </c>
      <c r="AV194" s="11" t="s">
        <v>83</v>
      </c>
      <c r="AW194" s="11" t="s">
        <v>39</v>
      </c>
      <c r="AX194" s="11" t="s">
        <v>75</v>
      </c>
      <c r="AY194" s="243" t="s">
        <v>131</v>
      </c>
    </row>
    <row r="195" s="12" customFormat="1">
      <c r="B195" s="244"/>
      <c r="C195" s="245"/>
      <c r="D195" s="235" t="s">
        <v>140</v>
      </c>
      <c r="E195" s="246" t="s">
        <v>21</v>
      </c>
      <c r="F195" s="247" t="s">
        <v>331</v>
      </c>
      <c r="G195" s="245"/>
      <c r="H195" s="248">
        <v>157</v>
      </c>
      <c r="I195" s="249"/>
      <c r="J195" s="245"/>
      <c r="K195" s="245"/>
      <c r="L195" s="250"/>
      <c r="M195" s="251"/>
      <c r="N195" s="252"/>
      <c r="O195" s="252"/>
      <c r="P195" s="252"/>
      <c r="Q195" s="252"/>
      <c r="R195" s="252"/>
      <c r="S195" s="252"/>
      <c r="T195" s="253"/>
      <c r="AT195" s="254" t="s">
        <v>140</v>
      </c>
      <c r="AU195" s="254" t="s">
        <v>85</v>
      </c>
      <c r="AV195" s="12" t="s">
        <v>85</v>
      </c>
      <c r="AW195" s="12" t="s">
        <v>39</v>
      </c>
      <c r="AX195" s="12" t="s">
        <v>75</v>
      </c>
      <c r="AY195" s="254" t="s">
        <v>131</v>
      </c>
    </row>
    <row r="196" s="12" customFormat="1">
      <c r="B196" s="244"/>
      <c r="C196" s="245"/>
      <c r="D196" s="235" t="s">
        <v>140</v>
      </c>
      <c r="E196" s="246" t="s">
        <v>21</v>
      </c>
      <c r="F196" s="247" t="s">
        <v>332</v>
      </c>
      <c r="G196" s="245"/>
      <c r="H196" s="248">
        <v>520</v>
      </c>
      <c r="I196" s="249"/>
      <c r="J196" s="245"/>
      <c r="K196" s="245"/>
      <c r="L196" s="250"/>
      <c r="M196" s="251"/>
      <c r="N196" s="252"/>
      <c r="O196" s="252"/>
      <c r="P196" s="252"/>
      <c r="Q196" s="252"/>
      <c r="R196" s="252"/>
      <c r="S196" s="252"/>
      <c r="T196" s="253"/>
      <c r="AT196" s="254" t="s">
        <v>140</v>
      </c>
      <c r="AU196" s="254" t="s">
        <v>85</v>
      </c>
      <c r="AV196" s="12" t="s">
        <v>85</v>
      </c>
      <c r="AW196" s="12" t="s">
        <v>39</v>
      </c>
      <c r="AX196" s="12" t="s">
        <v>75</v>
      </c>
      <c r="AY196" s="254" t="s">
        <v>131</v>
      </c>
    </row>
    <row r="197" s="12" customFormat="1">
      <c r="B197" s="244"/>
      <c r="C197" s="245"/>
      <c r="D197" s="235" t="s">
        <v>140</v>
      </c>
      <c r="E197" s="246" t="s">
        <v>21</v>
      </c>
      <c r="F197" s="247" t="s">
        <v>333</v>
      </c>
      <c r="G197" s="245"/>
      <c r="H197" s="248">
        <v>350.5</v>
      </c>
      <c r="I197" s="249"/>
      <c r="J197" s="245"/>
      <c r="K197" s="245"/>
      <c r="L197" s="250"/>
      <c r="M197" s="251"/>
      <c r="N197" s="252"/>
      <c r="O197" s="252"/>
      <c r="P197" s="252"/>
      <c r="Q197" s="252"/>
      <c r="R197" s="252"/>
      <c r="S197" s="252"/>
      <c r="T197" s="253"/>
      <c r="AT197" s="254" t="s">
        <v>140</v>
      </c>
      <c r="AU197" s="254" t="s">
        <v>85</v>
      </c>
      <c r="AV197" s="12" t="s">
        <v>85</v>
      </c>
      <c r="AW197" s="12" t="s">
        <v>39</v>
      </c>
      <c r="AX197" s="12" t="s">
        <v>75</v>
      </c>
      <c r="AY197" s="254" t="s">
        <v>131</v>
      </c>
    </row>
    <row r="198" s="12" customFormat="1">
      <c r="B198" s="244"/>
      <c r="C198" s="245"/>
      <c r="D198" s="235" t="s">
        <v>140</v>
      </c>
      <c r="E198" s="246" t="s">
        <v>21</v>
      </c>
      <c r="F198" s="247" t="s">
        <v>334</v>
      </c>
      <c r="G198" s="245"/>
      <c r="H198" s="248">
        <v>710</v>
      </c>
      <c r="I198" s="249"/>
      <c r="J198" s="245"/>
      <c r="K198" s="245"/>
      <c r="L198" s="250"/>
      <c r="M198" s="251"/>
      <c r="N198" s="252"/>
      <c r="O198" s="252"/>
      <c r="P198" s="252"/>
      <c r="Q198" s="252"/>
      <c r="R198" s="252"/>
      <c r="S198" s="252"/>
      <c r="T198" s="253"/>
      <c r="AT198" s="254" t="s">
        <v>140</v>
      </c>
      <c r="AU198" s="254" t="s">
        <v>85</v>
      </c>
      <c r="AV198" s="12" t="s">
        <v>85</v>
      </c>
      <c r="AW198" s="12" t="s">
        <v>39</v>
      </c>
      <c r="AX198" s="12" t="s">
        <v>75</v>
      </c>
      <c r="AY198" s="254" t="s">
        <v>131</v>
      </c>
    </row>
    <row r="199" s="14" customFormat="1">
      <c r="B199" s="268"/>
      <c r="C199" s="269"/>
      <c r="D199" s="235" t="s">
        <v>140</v>
      </c>
      <c r="E199" s="270" t="s">
        <v>21</v>
      </c>
      <c r="F199" s="271" t="s">
        <v>208</v>
      </c>
      <c r="G199" s="269"/>
      <c r="H199" s="272">
        <v>1737.5</v>
      </c>
      <c r="I199" s="273"/>
      <c r="J199" s="269"/>
      <c r="K199" s="269"/>
      <c r="L199" s="274"/>
      <c r="M199" s="275"/>
      <c r="N199" s="276"/>
      <c r="O199" s="276"/>
      <c r="P199" s="276"/>
      <c r="Q199" s="276"/>
      <c r="R199" s="276"/>
      <c r="S199" s="276"/>
      <c r="T199" s="277"/>
      <c r="AT199" s="278" t="s">
        <v>140</v>
      </c>
      <c r="AU199" s="278" t="s">
        <v>85</v>
      </c>
      <c r="AV199" s="14" t="s">
        <v>138</v>
      </c>
      <c r="AW199" s="14" t="s">
        <v>39</v>
      </c>
      <c r="AX199" s="14" t="s">
        <v>83</v>
      </c>
      <c r="AY199" s="278" t="s">
        <v>131</v>
      </c>
    </row>
    <row r="200" s="10" customFormat="1" ht="29.88" customHeight="1">
      <c r="B200" s="205"/>
      <c r="C200" s="206"/>
      <c r="D200" s="207" t="s">
        <v>74</v>
      </c>
      <c r="E200" s="219" t="s">
        <v>138</v>
      </c>
      <c r="F200" s="219" t="s">
        <v>335</v>
      </c>
      <c r="G200" s="206"/>
      <c r="H200" s="206"/>
      <c r="I200" s="209"/>
      <c r="J200" s="220">
        <f>BK200</f>
        <v>0</v>
      </c>
      <c r="K200" s="206"/>
      <c r="L200" s="211"/>
      <c r="M200" s="212"/>
      <c r="N200" s="213"/>
      <c r="O200" s="213"/>
      <c r="P200" s="214">
        <f>SUM(P201:P206)</f>
        <v>0</v>
      </c>
      <c r="Q200" s="213"/>
      <c r="R200" s="214">
        <f>SUM(R201:R206)</f>
        <v>2.8799999999999999</v>
      </c>
      <c r="S200" s="213"/>
      <c r="T200" s="215">
        <f>SUM(T201:T206)</f>
        <v>0</v>
      </c>
      <c r="AR200" s="216" t="s">
        <v>83</v>
      </c>
      <c r="AT200" s="217" t="s">
        <v>74</v>
      </c>
      <c r="AU200" s="217" t="s">
        <v>83</v>
      </c>
      <c r="AY200" s="216" t="s">
        <v>131</v>
      </c>
      <c r="BK200" s="218">
        <f>SUM(BK201:BK206)</f>
        <v>0</v>
      </c>
    </row>
    <row r="201" s="1" customFormat="1" ht="25.5" customHeight="1">
      <c r="B201" s="46"/>
      <c r="C201" s="221" t="s">
        <v>336</v>
      </c>
      <c r="D201" s="221" t="s">
        <v>133</v>
      </c>
      <c r="E201" s="222" t="s">
        <v>337</v>
      </c>
      <c r="F201" s="223" t="s">
        <v>338</v>
      </c>
      <c r="G201" s="224" t="s">
        <v>194</v>
      </c>
      <c r="H201" s="225">
        <v>1.6000000000000001</v>
      </c>
      <c r="I201" s="226"/>
      <c r="J201" s="227">
        <f>ROUND(I201*H201,2)</f>
        <v>0</v>
      </c>
      <c r="K201" s="223" t="s">
        <v>137</v>
      </c>
      <c r="L201" s="72"/>
      <c r="M201" s="228" t="s">
        <v>21</v>
      </c>
      <c r="N201" s="229" t="s">
        <v>46</v>
      </c>
      <c r="O201" s="47"/>
      <c r="P201" s="230">
        <f>O201*H201</f>
        <v>0</v>
      </c>
      <c r="Q201" s="230">
        <v>0</v>
      </c>
      <c r="R201" s="230">
        <f>Q201*H201</f>
        <v>0</v>
      </c>
      <c r="S201" s="230">
        <v>0</v>
      </c>
      <c r="T201" s="231">
        <f>S201*H201</f>
        <v>0</v>
      </c>
      <c r="AR201" s="24" t="s">
        <v>138</v>
      </c>
      <c r="AT201" s="24" t="s">
        <v>133</v>
      </c>
      <c r="AU201" s="24" t="s">
        <v>85</v>
      </c>
      <c r="AY201" s="24" t="s">
        <v>131</v>
      </c>
      <c r="BE201" s="232">
        <f>IF(N201="základní",J201,0)</f>
        <v>0</v>
      </c>
      <c r="BF201" s="232">
        <f>IF(N201="snížená",J201,0)</f>
        <v>0</v>
      </c>
      <c r="BG201" s="232">
        <f>IF(N201="zákl. přenesená",J201,0)</f>
        <v>0</v>
      </c>
      <c r="BH201" s="232">
        <f>IF(N201="sníž. přenesená",J201,0)</f>
        <v>0</v>
      </c>
      <c r="BI201" s="232">
        <f>IF(N201="nulová",J201,0)</f>
        <v>0</v>
      </c>
      <c r="BJ201" s="24" t="s">
        <v>83</v>
      </c>
      <c r="BK201" s="232">
        <f>ROUND(I201*H201,2)</f>
        <v>0</v>
      </c>
      <c r="BL201" s="24" t="s">
        <v>138</v>
      </c>
      <c r="BM201" s="24" t="s">
        <v>339</v>
      </c>
    </row>
    <row r="202" s="12" customFormat="1">
      <c r="B202" s="244"/>
      <c r="C202" s="245"/>
      <c r="D202" s="235" t="s">
        <v>140</v>
      </c>
      <c r="E202" s="246" t="s">
        <v>21</v>
      </c>
      <c r="F202" s="247" t="s">
        <v>340</v>
      </c>
      <c r="G202" s="245"/>
      <c r="H202" s="248">
        <v>1.6000000000000001</v>
      </c>
      <c r="I202" s="249"/>
      <c r="J202" s="245"/>
      <c r="K202" s="245"/>
      <c r="L202" s="250"/>
      <c r="M202" s="251"/>
      <c r="N202" s="252"/>
      <c r="O202" s="252"/>
      <c r="P202" s="252"/>
      <c r="Q202" s="252"/>
      <c r="R202" s="252"/>
      <c r="S202" s="252"/>
      <c r="T202" s="253"/>
      <c r="AT202" s="254" t="s">
        <v>140</v>
      </c>
      <c r="AU202" s="254" t="s">
        <v>85</v>
      </c>
      <c r="AV202" s="12" t="s">
        <v>85</v>
      </c>
      <c r="AW202" s="12" t="s">
        <v>39</v>
      </c>
      <c r="AX202" s="12" t="s">
        <v>83</v>
      </c>
      <c r="AY202" s="254" t="s">
        <v>131</v>
      </c>
    </row>
    <row r="203" s="1" customFormat="1" ht="25.5" customHeight="1">
      <c r="B203" s="46"/>
      <c r="C203" s="279" t="s">
        <v>341</v>
      </c>
      <c r="D203" s="279" t="s">
        <v>288</v>
      </c>
      <c r="E203" s="280" t="s">
        <v>342</v>
      </c>
      <c r="F203" s="281" t="s">
        <v>343</v>
      </c>
      <c r="G203" s="282" t="s">
        <v>272</v>
      </c>
      <c r="H203" s="283">
        <v>2.8799999999999999</v>
      </c>
      <c r="I203" s="284"/>
      <c r="J203" s="285">
        <f>ROUND(I203*H203,2)</f>
        <v>0</v>
      </c>
      <c r="K203" s="281" t="s">
        <v>284</v>
      </c>
      <c r="L203" s="286"/>
      <c r="M203" s="287" t="s">
        <v>21</v>
      </c>
      <c r="N203" s="288" t="s">
        <v>46</v>
      </c>
      <c r="O203" s="47"/>
      <c r="P203" s="230">
        <f>O203*H203</f>
        <v>0</v>
      </c>
      <c r="Q203" s="230">
        <v>1</v>
      </c>
      <c r="R203" s="230">
        <f>Q203*H203</f>
        <v>2.8799999999999999</v>
      </c>
      <c r="S203" s="230">
        <v>0</v>
      </c>
      <c r="T203" s="231">
        <f>S203*H203</f>
        <v>0</v>
      </c>
      <c r="AR203" s="24" t="s">
        <v>174</v>
      </c>
      <c r="AT203" s="24" t="s">
        <v>288</v>
      </c>
      <c r="AU203" s="24" t="s">
        <v>85</v>
      </c>
      <c r="AY203" s="24" t="s">
        <v>131</v>
      </c>
      <c r="BE203" s="232">
        <f>IF(N203="základní",J203,0)</f>
        <v>0</v>
      </c>
      <c r="BF203" s="232">
        <f>IF(N203="snížená",J203,0)</f>
        <v>0</v>
      </c>
      <c r="BG203" s="232">
        <f>IF(N203="zákl. přenesená",J203,0)</f>
        <v>0</v>
      </c>
      <c r="BH203" s="232">
        <f>IF(N203="sníž. přenesená",J203,0)</f>
        <v>0</v>
      </c>
      <c r="BI203" s="232">
        <f>IF(N203="nulová",J203,0)</f>
        <v>0</v>
      </c>
      <c r="BJ203" s="24" t="s">
        <v>83</v>
      </c>
      <c r="BK203" s="232">
        <f>ROUND(I203*H203,2)</f>
        <v>0</v>
      </c>
      <c r="BL203" s="24" t="s">
        <v>138</v>
      </c>
      <c r="BM203" s="24" t="s">
        <v>344</v>
      </c>
    </row>
    <row r="204" s="12" customFormat="1">
      <c r="B204" s="244"/>
      <c r="C204" s="245"/>
      <c r="D204" s="235" t="s">
        <v>140</v>
      </c>
      <c r="E204" s="246" t="s">
        <v>21</v>
      </c>
      <c r="F204" s="247" t="s">
        <v>345</v>
      </c>
      <c r="G204" s="245"/>
      <c r="H204" s="248">
        <v>2.8799999999999999</v>
      </c>
      <c r="I204" s="249"/>
      <c r="J204" s="245"/>
      <c r="K204" s="245"/>
      <c r="L204" s="250"/>
      <c r="M204" s="251"/>
      <c r="N204" s="252"/>
      <c r="O204" s="252"/>
      <c r="P204" s="252"/>
      <c r="Q204" s="252"/>
      <c r="R204" s="252"/>
      <c r="S204" s="252"/>
      <c r="T204" s="253"/>
      <c r="AT204" s="254" t="s">
        <v>140</v>
      </c>
      <c r="AU204" s="254" t="s">
        <v>85</v>
      </c>
      <c r="AV204" s="12" t="s">
        <v>85</v>
      </c>
      <c r="AW204" s="12" t="s">
        <v>39</v>
      </c>
      <c r="AX204" s="12" t="s">
        <v>83</v>
      </c>
      <c r="AY204" s="254" t="s">
        <v>131</v>
      </c>
    </row>
    <row r="205" s="1" customFormat="1" ht="25.5" customHeight="1">
      <c r="B205" s="46"/>
      <c r="C205" s="221" t="s">
        <v>346</v>
      </c>
      <c r="D205" s="221" t="s">
        <v>133</v>
      </c>
      <c r="E205" s="222" t="s">
        <v>347</v>
      </c>
      <c r="F205" s="223" t="s">
        <v>348</v>
      </c>
      <c r="G205" s="224" t="s">
        <v>194</v>
      </c>
      <c r="H205" s="225">
        <v>1</v>
      </c>
      <c r="I205" s="226"/>
      <c r="J205" s="227">
        <f>ROUND(I205*H205,2)</f>
        <v>0</v>
      </c>
      <c r="K205" s="223" t="s">
        <v>137</v>
      </c>
      <c r="L205" s="72"/>
      <c r="M205" s="228" t="s">
        <v>21</v>
      </c>
      <c r="N205" s="229" t="s">
        <v>46</v>
      </c>
      <c r="O205" s="47"/>
      <c r="P205" s="230">
        <f>O205*H205</f>
        <v>0</v>
      </c>
      <c r="Q205" s="230">
        <v>0</v>
      </c>
      <c r="R205" s="230">
        <f>Q205*H205</f>
        <v>0</v>
      </c>
      <c r="S205" s="230">
        <v>0</v>
      </c>
      <c r="T205" s="231">
        <f>S205*H205</f>
        <v>0</v>
      </c>
      <c r="AR205" s="24" t="s">
        <v>138</v>
      </c>
      <c r="AT205" s="24" t="s">
        <v>133</v>
      </c>
      <c r="AU205" s="24" t="s">
        <v>85</v>
      </c>
      <c r="AY205" s="24" t="s">
        <v>131</v>
      </c>
      <c r="BE205" s="232">
        <f>IF(N205="základní",J205,0)</f>
        <v>0</v>
      </c>
      <c r="BF205" s="232">
        <f>IF(N205="snížená",J205,0)</f>
        <v>0</v>
      </c>
      <c r="BG205" s="232">
        <f>IF(N205="zákl. přenesená",J205,0)</f>
        <v>0</v>
      </c>
      <c r="BH205" s="232">
        <f>IF(N205="sníž. přenesená",J205,0)</f>
        <v>0</v>
      </c>
      <c r="BI205" s="232">
        <f>IF(N205="nulová",J205,0)</f>
        <v>0</v>
      </c>
      <c r="BJ205" s="24" t="s">
        <v>83</v>
      </c>
      <c r="BK205" s="232">
        <f>ROUND(I205*H205,2)</f>
        <v>0</v>
      </c>
      <c r="BL205" s="24" t="s">
        <v>138</v>
      </c>
      <c r="BM205" s="24" t="s">
        <v>349</v>
      </c>
    </row>
    <row r="206" s="12" customFormat="1">
      <c r="B206" s="244"/>
      <c r="C206" s="245"/>
      <c r="D206" s="235" t="s">
        <v>140</v>
      </c>
      <c r="E206" s="246" t="s">
        <v>21</v>
      </c>
      <c r="F206" s="247" t="s">
        <v>350</v>
      </c>
      <c r="G206" s="245"/>
      <c r="H206" s="248">
        <v>1</v>
      </c>
      <c r="I206" s="249"/>
      <c r="J206" s="245"/>
      <c r="K206" s="245"/>
      <c r="L206" s="250"/>
      <c r="M206" s="251"/>
      <c r="N206" s="252"/>
      <c r="O206" s="252"/>
      <c r="P206" s="252"/>
      <c r="Q206" s="252"/>
      <c r="R206" s="252"/>
      <c r="S206" s="252"/>
      <c r="T206" s="253"/>
      <c r="AT206" s="254" t="s">
        <v>140</v>
      </c>
      <c r="AU206" s="254" t="s">
        <v>85</v>
      </c>
      <c r="AV206" s="12" t="s">
        <v>85</v>
      </c>
      <c r="AW206" s="12" t="s">
        <v>39</v>
      </c>
      <c r="AX206" s="12" t="s">
        <v>83</v>
      </c>
      <c r="AY206" s="254" t="s">
        <v>131</v>
      </c>
    </row>
    <row r="207" s="10" customFormat="1" ht="29.88" customHeight="1">
      <c r="B207" s="205"/>
      <c r="C207" s="206"/>
      <c r="D207" s="207" t="s">
        <v>74</v>
      </c>
      <c r="E207" s="219" t="s">
        <v>159</v>
      </c>
      <c r="F207" s="219" t="s">
        <v>351</v>
      </c>
      <c r="G207" s="206"/>
      <c r="H207" s="206"/>
      <c r="I207" s="209"/>
      <c r="J207" s="220">
        <f>BK207</f>
        <v>0</v>
      </c>
      <c r="K207" s="206"/>
      <c r="L207" s="211"/>
      <c r="M207" s="212"/>
      <c r="N207" s="213"/>
      <c r="O207" s="213"/>
      <c r="P207" s="214">
        <f>SUM(P208:P273)</f>
        <v>0</v>
      </c>
      <c r="Q207" s="213"/>
      <c r="R207" s="214">
        <f>SUM(R208:R273)</f>
        <v>244.38177500000001</v>
      </c>
      <c r="S207" s="213"/>
      <c r="T207" s="215">
        <f>SUM(T208:T273)</f>
        <v>0</v>
      </c>
      <c r="AR207" s="216" t="s">
        <v>83</v>
      </c>
      <c r="AT207" s="217" t="s">
        <v>74</v>
      </c>
      <c r="AU207" s="217" t="s">
        <v>83</v>
      </c>
      <c r="AY207" s="216" t="s">
        <v>131</v>
      </c>
      <c r="BK207" s="218">
        <f>SUM(BK208:BK273)</f>
        <v>0</v>
      </c>
    </row>
    <row r="208" s="1" customFormat="1" ht="25.5" customHeight="1">
      <c r="B208" s="46"/>
      <c r="C208" s="221" t="s">
        <v>352</v>
      </c>
      <c r="D208" s="221" t="s">
        <v>133</v>
      </c>
      <c r="E208" s="222" t="s">
        <v>353</v>
      </c>
      <c r="F208" s="223" t="s">
        <v>354</v>
      </c>
      <c r="G208" s="224" t="s">
        <v>136</v>
      </c>
      <c r="H208" s="225">
        <v>1015</v>
      </c>
      <c r="I208" s="226"/>
      <c r="J208" s="227">
        <f>ROUND(I208*H208,2)</f>
        <v>0</v>
      </c>
      <c r="K208" s="223" t="s">
        <v>137</v>
      </c>
      <c r="L208" s="72"/>
      <c r="M208" s="228" t="s">
        <v>21</v>
      </c>
      <c r="N208" s="229" t="s">
        <v>46</v>
      </c>
      <c r="O208" s="47"/>
      <c r="P208" s="230">
        <f>O208*H208</f>
        <v>0</v>
      </c>
      <c r="Q208" s="230">
        <v>0</v>
      </c>
      <c r="R208" s="230">
        <f>Q208*H208</f>
        <v>0</v>
      </c>
      <c r="S208" s="230">
        <v>0</v>
      </c>
      <c r="T208" s="231">
        <f>S208*H208</f>
        <v>0</v>
      </c>
      <c r="AR208" s="24" t="s">
        <v>138</v>
      </c>
      <c r="AT208" s="24" t="s">
        <v>133</v>
      </c>
      <c r="AU208" s="24" t="s">
        <v>85</v>
      </c>
      <c r="AY208" s="24" t="s">
        <v>131</v>
      </c>
      <c r="BE208" s="232">
        <f>IF(N208="základní",J208,0)</f>
        <v>0</v>
      </c>
      <c r="BF208" s="232">
        <f>IF(N208="snížená",J208,0)</f>
        <v>0</v>
      </c>
      <c r="BG208" s="232">
        <f>IF(N208="zákl. přenesená",J208,0)</f>
        <v>0</v>
      </c>
      <c r="BH208" s="232">
        <f>IF(N208="sníž. přenesená",J208,0)</f>
        <v>0</v>
      </c>
      <c r="BI208" s="232">
        <f>IF(N208="nulová",J208,0)</f>
        <v>0</v>
      </c>
      <c r="BJ208" s="24" t="s">
        <v>83</v>
      </c>
      <c r="BK208" s="232">
        <f>ROUND(I208*H208,2)</f>
        <v>0</v>
      </c>
      <c r="BL208" s="24" t="s">
        <v>138</v>
      </c>
      <c r="BM208" s="24" t="s">
        <v>355</v>
      </c>
    </row>
    <row r="209" s="11" customFormat="1">
      <c r="B209" s="233"/>
      <c r="C209" s="234"/>
      <c r="D209" s="235" t="s">
        <v>140</v>
      </c>
      <c r="E209" s="236" t="s">
        <v>21</v>
      </c>
      <c r="F209" s="237" t="s">
        <v>356</v>
      </c>
      <c r="G209" s="234"/>
      <c r="H209" s="236" t="s">
        <v>21</v>
      </c>
      <c r="I209" s="238"/>
      <c r="J209" s="234"/>
      <c r="K209" s="234"/>
      <c r="L209" s="239"/>
      <c r="M209" s="240"/>
      <c r="N209" s="241"/>
      <c r="O209" s="241"/>
      <c r="P209" s="241"/>
      <c r="Q209" s="241"/>
      <c r="R209" s="241"/>
      <c r="S209" s="241"/>
      <c r="T209" s="242"/>
      <c r="AT209" s="243" t="s">
        <v>140</v>
      </c>
      <c r="AU209" s="243" t="s">
        <v>85</v>
      </c>
      <c r="AV209" s="11" t="s">
        <v>83</v>
      </c>
      <c r="AW209" s="11" t="s">
        <v>39</v>
      </c>
      <c r="AX209" s="11" t="s">
        <v>75</v>
      </c>
      <c r="AY209" s="243" t="s">
        <v>131</v>
      </c>
    </row>
    <row r="210" s="12" customFormat="1">
      <c r="B210" s="244"/>
      <c r="C210" s="245"/>
      <c r="D210" s="235" t="s">
        <v>140</v>
      </c>
      <c r="E210" s="246" t="s">
        <v>21</v>
      </c>
      <c r="F210" s="247" t="s">
        <v>357</v>
      </c>
      <c r="G210" s="245"/>
      <c r="H210" s="248">
        <v>157</v>
      </c>
      <c r="I210" s="249"/>
      <c r="J210" s="245"/>
      <c r="K210" s="245"/>
      <c r="L210" s="250"/>
      <c r="M210" s="251"/>
      <c r="N210" s="252"/>
      <c r="O210" s="252"/>
      <c r="P210" s="252"/>
      <c r="Q210" s="252"/>
      <c r="R210" s="252"/>
      <c r="S210" s="252"/>
      <c r="T210" s="253"/>
      <c r="AT210" s="254" t="s">
        <v>140</v>
      </c>
      <c r="AU210" s="254" t="s">
        <v>85</v>
      </c>
      <c r="AV210" s="12" t="s">
        <v>85</v>
      </c>
      <c r="AW210" s="12" t="s">
        <v>39</v>
      </c>
      <c r="AX210" s="12" t="s">
        <v>75</v>
      </c>
      <c r="AY210" s="254" t="s">
        <v>131</v>
      </c>
    </row>
    <row r="211" s="12" customFormat="1">
      <c r="B211" s="244"/>
      <c r="C211" s="245"/>
      <c r="D211" s="235" t="s">
        <v>140</v>
      </c>
      <c r="E211" s="246" t="s">
        <v>21</v>
      </c>
      <c r="F211" s="247" t="s">
        <v>358</v>
      </c>
      <c r="G211" s="245"/>
      <c r="H211" s="248">
        <v>157</v>
      </c>
      <c r="I211" s="249"/>
      <c r="J211" s="245"/>
      <c r="K211" s="245"/>
      <c r="L211" s="250"/>
      <c r="M211" s="251"/>
      <c r="N211" s="252"/>
      <c r="O211" s="252"/>
      <c r="P211" s="252"/>
      <c r="Q211" s="252"/>
      <c r="R211" s="252"/>
      <c r="S211" s="252"/>
      <c r="T211" s="253"/>
      <c r="AT211" s="254" t="s">
        <v>140</v>
      </c>
      <c r="AU211" s="254" t="s">
        <v>85</v>
      </c>
      <c r="AV211" s="12" t="s">
        <v>85</v>
      </c>
      <c r="AW211" s="12" t="s">
        <v>39</v>
      </c>
      <c r="AX211" s="12" t="s">
        <v>75</v>
      </c>
      <c r="AY211" s="254" t="s">
        <v>131</v>
      </c>
    </row>
    <row r="212" s="13" customFormat="1">
      <c r="B212" s="257"/>
      <c r="C212" s="258"/>
      <c r="D212" s="235" t="s">
        <v>140</v>
      </c>
      <c r="E212" s="259" t="s">
        <v>21</v>
      </c>
      <c r="F212" s="260" t="s">
        <v>203</v>
      </c>
      <c r="G212" s="258"/>
      <c r="H212" s="261">
        <v>314</v>
      </c>
      <c r="I212" s="262"/>
      <c r="J212" s="258"/>
      <c r="K212" s="258"/>
      <c r="L212" s="263"/>
      <c r="M212" s="264"/>
      <c r="N212" s="265"/>
      <c r="O212" s="265"/>
      <c r="P212" s="265"/>
      <c r="Q212" s="265"/>
      <c r="R212" s="265"/>
      <c r="S212" s="265"/>
      <c r="T212" s="266"/>
      <c r="AT212" s="267" t="s">
        <v>140</v>
      </c>
      <c r="AU212" s="267" t="s">
        <v>85</v>
      </c>
      <c r="AV212" s="13" t="s">
        <v>149</v>
      </c>
      <c r="AW212" s="13" t="s">
        <v>39</v>
      </c>
      <c r="AX212" s="13" t="s">
        <v>75</v>
      </c>
      <c r="AY212" s="267" t="s">
        <v>131</v>
      </c>
    </row>
    <row r="213" s="12" customFormat="1">
      <c r="B213" s="244"/>
      <c r="C213" s="245"/>
      <c r="D213" s="235" t="s">
        <v>140</v>
      </c>
      <c r="E213" s="246" t="s">
        <v>21</v>
      </c>
      <c r="F213" s="247" t="s">
        <v>359</v>
      </c>
      <c r="G213" s="245"/>
      <c r="H213" s="248">
        <v>350.5</v>
      </c>
      <c r="I213" s="249"/>
      <c r="J213" s="245"/>
      <c r="K213" s="245"/>
      <c r="L213" s="250"/>
      <c r="M213" s="251"/>
      <c r="N213" s="252"/>
      <c r="O213" s="252"/>
      <c r="P213" s="252"/>
      <c r="Q213" s="252"/>
      <c r="R213" s="252"/>
      <c r="S213" s="252"/>
      <c r="T213" s="253"/>
      <c r="AT213" s="254" t="s">
        <v>140</v>
      </c>
      <c r="AU213" s="254" t="s">
        <v>85</v>
      </c>
      <c r="AV213" s="12" t="s">
        <v>85</v>
      </c>
      <c r="AW213" s="12" t="s">
        <v>39</v>
      </c>
      <c r="AX213" s="12" t="s">
        <v>75</v>
      </c>
      <c r="AY213" s="254" t="s">
        <v>131</v>
      </c>
    </row>
    <row r="214" s="12" customFormat="1">
      <c r="B214" s="244"/>
      <c r="C214" s="245"/>
      <c r="D214" s="235" t="s">
        <v>140</v>
      </c>
      <c r="E214" s="246" t="s">
        <v>21</v>
      </c>
      <c r="F214" s="247" t="s">
        <v>360</v>
      </c>
      <c r="G214" s="245"/>
      <c r="H214" s="248">
        <v>350.5</v>
      </c>
      <c r="I214" s="249"/>
      <c r="J214" s="245"/>
      <c r="K214" s="245"/>
      <c r="L214" s="250"/>
      <c r="M214" s="251"/>
      <c r="N214" s="252"/>
      <c r="O214" s="252"/>
      <c r="P214" s="252"/>
      <c r="Q214" s="252"/>
      <c r="R214" s="252"/>
      <c r="S214" s="252"/>
      <c r="T214" s="253"/>
      <c r="AT214" s="254" t="s">
        <v>140</v>
      </c>
      <c r="AU214" s="254" t="s">
        <v>85</v>
      </c>
      <c r="AV214" s="12" t="s">
        <v>85</v>
      </c>
      <c r="AW214" s="12" t="s">
        <v>39</v>
      </c>
      <c r="AX214" s="12" t="s">
        <v>75</v>
      </c>
      <c r="AY214" s="254" t="s">
        <v>131</v>
      </c>
    </row>
    <row r="215" s="13" customFormat="1">
      <c r="B215" s="257"/>
      <c r="C215" s="258"/>
      <c r="D215" s="235" t="s">
        <v>140</v>
      </c>
      <c r="E215" s="259" t="s">
        <v>21</v>
      </c>
      <c r="F215" s="260" t="s">
        <v>203</v>
      </c>
      <c r="G215" s="258"/>
      <c r="H215" s="261">
        <v>701</v>
      </c>
      <c r="I215" s="262"/>
      <c r="J215" s="258"/>
      <c r="K215" s="258"/>
      <c r="L215" s="263"/>
      <c r="M215" s="264"/>
      <c r="N215" s="265"/>
      <c r="O215" s="265"/>
      <c r="P215" s="265"/>
      <c r="Q215" s="265"/>
      <c r="R215" s="265"/>
      <c r="S215" s="265"/>
      <c r="T215" s="266"/>
      <c r="AT215" s="267" t="s">
        <v>140</v>
      </c>
      <c r="AU215" s="267" t="s">
        <v>85</v>
      </c>
      <c r="AV215" s="13" t="s">
        <v>149</v>
      </c>
      <c r="AW215" s="13" t="s">
        <v>39</v>
      </c>
      <c r="AX215" s="13" t="s">
        <v>75</v>
      </c>
      <c r="AY215" s="267" t="s">
        <v>131</v>
      </c>
    </row>
    <row r="216" s="14" customFormat="1">
      <c r="B216" s="268"/>
      <c r="C216" s="269"/>
      <c r="D216" s="235" t="s">
        <v>140</v>
      </c>
      <c r="E216" s="270" t="s">
        <v>21</v>
      </c>
      <c r="F216" s="271" t="s">
        <v>208</v>
      </c>
      <c r="G216" s="269"/>
      <c r="H216" s="272">
        <v>1015</v>
      </c>
      <c r="I216" s="273"/>
      <c r="J216" s="269"/>
      <c r="K216" s="269"/>
      <c r="L216" s="274"/>
      <c r="M216" s="275"/>
      <c r="N216" s="276"/>
      <c r="O216" s="276"/>
      <c r="P216" s="276"/>
      <c r="Q216" s="276"/>
      <c r="R216" s="276"/>
      <c r="S216" s="276"/>
      <c r="T216" s="277"/>
      <c r="AT216" s="278" t="s">
        <v>140</v>
      </c>
      <c r="AU216" s="278" t="s">
        <v>85</v>
      </c>
      <c r="AV216" s="14" t="s">
        <v>138</v>
      </c>
      <c r="AW216" s="14" t="s">
        <v>39</v>
      </c>
      <c r="AX216" s="14" t="s">
        <v>83</v>
      </c>
      <c r="AY216" s="278" t="s">
        <v>131</v>
      </c>
    </row>
    <row r="217" s="1" customFormat="1" ht="25.5" customHeight="1">
      <c r="B217" s="46"/>
      <c r="C217" s="221" t="s">
        <v>361</v>
      </c>
      <c r="D217" s="221" t="s">
        <v>133</v>
      </c>
      <c r="E217" s="222" t="s">
        <v>362</v>
      </c>
      <c r="F217" s="223" t="s">
        <v>363</v>
      </c>
      <c r="G217" s="224" t="s">
        <v>136</v>
      </c>
      <c r="H217" s="225">
        <v>677</v>
      </c>
      <c r="I217" s="226"/>
      <c r="J217" s="227">
        <f>ROUND(I217*H217,2)</f>
        <v>0</v>
      </c>
      <c r="K217" s="223" t="s">
        <v>21</v>
      </c>
      <c r="L217" s="72"/>
      <c r="M217" s="228" t="s">
        <v>21</v>
      </c>
      <c r="N217" s="229" t="s">
        <v>46</v>
      </c>
      <c r="O217" s="47"/>
      <c r="P217" s="230">
        <f>O217*H217</f>
        <v>0</v>
      </c>
      <c r="Q217" s="230">
        <v>0</v>
      </c>
      <c r="R217" s="230">
        <f>Q217*H217</f>
        <v>0</v>
      </c>
      <c r="S217" s="230">
        <v>0</v>
      </c>
      <c r="T217" s="231">
        <f>S217*H217</f>
        <v>0</v>
      </c>
      <c r="AR217" s="24" t="s">
        <v>138</v>
      </c>
      <c r="AT217" s="24" t="s">
        <v>133</v>
      </c>
      <c r="AU217" s="24" t="s">
        <v>85</v>
      </c>
      <c r="AY217" s="24" t="s">
        <v>131</v>
      </c>
      <c r="BE217" s="232">
        <f>IF(N217="základní",J217,0)</f>
        <v>0</v>
      </c>
      <c r="BF217" s="232">
        <f>IF(N217="snížená",J217,0)</f>
        <v>0</v>
      </c>
      <c r="BG217" s="232">
        <f>IF(N217="zákl. přenesená",J217,0)</f>
        <v>0</v>
      </c>
      <c r="BH217" s="232">
        <f>IF(N217="sníž. přenesená",J217,0)</f>
        <v>0</v>
      </c>
      <c r="BI217" s="232">
        <f>IF(N217="nulová",J217,0)</f>
        <v>0</v>
      </c>
      <c r="BJ217" s="24" t="s">
        <v>83</v>
      </c>
      <c r="BK217" s="232">
        <f>ROUND(I217*H217,2)</f>
        <v>0</v>
      </c>
      <c r="BL217" s="24" t="s">
        <v>138</v>
      </c>
      <c r="BM217" s="24" t="s">
        <v>364</v>
      </c>
    </row>
    <row r="218" s="11" customFormat="1">
      <c r="B218" s="233"/>
      <c r="C218" s="234"/>
      <c r="D218" s="235" t="s">
        <v>140</v>
      </c>
      <c r="E218" s="236" t="s">
        <v>21</v>
      </c>
      <c r="F218" s="237" t="s">
        <v>356</v>
      </c>
      <c r="G218" s="234"/>
      <c r="H218" s="236" t="s">
        <v>21</v>
      </c>
      <c r="I218" s="238"/>
      <c r="J218" s="234"/>
      <c r="K218" s="234"/>
      <c r="L218" s="239"/>
      <c r="M218" s="240"/>
      <c r="N218" s="241"/>
      <c r="O218" s="241"/>
      <c r="P218" s="241"/>
      <c r="Q218" s="241"/>
      <c r="R218" s="241"/>
      <c r="S218" s="241"/>
      <c r="T218" s="242"/>
      <c r="AT218" s="243" t="s">
        <v>140</v>
      </c>
      <c r="AU218" s="243" t="s">
        <v>85</v>
      </c>
      <c r="AV218" s="11" t="s">
        <v>83</v>
      </c>
      <c r="AW218" s="11" t="s">
        <v>39</v>
      </c>
      <c r="AX218" s="11" t="s">
        <v>75</v>
      </c>
      <c r="AY218" s="243" t="s">
        <v>131</v>
      </c>
    </row>
    <row r="219" s="12" customFormat="1">
      <c r="B219" s="244"/>
      <c r="C219" s="245"/>
      <c r="D219" s="235" t="s">
        <v>140</v>
      </c>
      <c r="E219" s="246" t="s">
        <v>21</v>
      </c>
      <c r="F219" s="247" t="s">
        <v>365</v>
      </c>
      <c r="G219" s="245"/>
      <c r="H219" s="248">
        <v>677</v>
      </c>
      <c r="I219" s="249"/>
      <c r="J219" s="245"/>
      <c r="K219" s="245"/>
      <c r="L219" s="250"/>
      <c r="M219" s="251"/>
      <c r="N219" s="252"/>
      <c r="O219" s="252"/>
      <c r="P219" s="252"/>
      <c r="Q219" s="252"/>
      <c r="R219" s="252"/>
      <c r="S219" s="252"/>
      <c r="T219" s="253"/>
      <c r="AT219" s="254" t="s">
        <v>140</v>
      </c>
      <c r="AU219" s="254" t="s">
        <v>85</v>
      </c>
      <c r="AV219" s="12" t="s">
        <v>85</v>
      </c>
      <c r="AW219" s="12" t="s">
        <v>39</v>
      </c>
      <c r="AX219" s="12" t="s">
        <v>83</v>
      </c>
      <c r="AY219" s="254" t="s">
        <v>131</v>
      </c>
    </row>
    <row r="220" s="1" customFormat="1" ht="25.5" customHeight="1">
      <c r="B220" s="46"/>
      <c r="C220" s="221" t="s">
        <v>366</v>
      </c>
      <c r="D220" s="221" t="s">
        <v>133</v>
      </c>
      <c r="E220" s="222" t="s">
        <v>367</v>
      </c>
      <c r="F220" s="223" t="s">
        <v>368</v>
      </c>
      <c r="G220" s="224" t="s">
        <v>136</v>
      </c>
      <c r="H220" s="225">
        <v>1940</v>
      </c>
      <c r="I220" s="226"/>
      <c r="J220" s="227">
        <f>ROUND(I220*H220,2)</f>
        <v>0</v>
      </c>
      <c r="K220" s="223" t="s">
        <v>137</v>
      </c>
      <c r="L220" s="72"/>
      <c r="M220" s="228" t="s">
        <v>21</v>
      </c>
      <c r="N220" s="229" t="s">
        <v>46</v>
      </c>
      <c r="O220" s="47"/>
      <c r="P220" s="230">
        <f>O220*H220</f>
        <v>0</v>
      </c>
      <c r="Q220" s="230">
        <v>0</v>
      </c>
      <c r="R220" s="230">
        <f>Q220*H220</f>
        <v>0</v>
      </c>
      <c r="S220" s="230">
        <v>0</v>
      </c>
      <c r="T220" s="231">
        <f>S220*H220</f>
        <v>0</v>
      </c>
      <c r="AR220" s="24" t="s">
        <v>138</v>
      </c>
      <c r="AT220" s="24" t="s">
        <v>133</v>
      </c>
      <c r="AU220" s="24" t="s">
        <v>85</v>
      </c>
      <c r="AY220" s="24" t="s">
        <v>131</v>
      </c>
      <c r="BE220" s="232">
        <f>IF(N220="základní",J220,0)</f>
        <v>0</v>
      </c>
      <c r="BF220" s="232">
        <f>IF(N220="snížená",J220,0)</f>
        <v>0</v>
      </c>
      <c r="BG220" s="232">
        <f>IF(N220="zákl. přenesená",J220,0)</f>
        <v>0</v>
      </c>
      <c r="BH220" s="232">
        <f>IF(N220="sníž. přenesená",J220,0)</f>
        <v>0</v>
      </c>
      <c r="BI220" s="232">
        <f>IF(N220="nulová",J220,0)</f>
        <v>0</v>
      </c>
      <c r="BJ220" s="24" t="s">
        <v>83</v>
      </c>
      <c r="BK220" s="232">
        <f>ROUND(I220*H220,2)</f>
        <v>0</v>
      </c>
      <c r="BL220" s="24" t="s">
        <v>138</v>
      </c>
      <c r="BM220" s="24" t="s">
        <v>369</v>
      </c>
    </row>
    <row r="221" s="11" customFormat="1">
      <c r="B221" s="233"/>
      <c r="C221" s="234"/>
      <c r="D221" s="235" t="s">
        <v>140</v>
      </c>
      <c r="E221" s="236" t="s">
        <v>21</v>
      </c>
      <c r="F221" s="237" t="s">
        <v>370</v>
      </c>
      <c r="G221" s="234"/>
      <c r="H221" s="236" t="s">
        <v>21</v>
      </c>
      <c r="I221" s="238"/>
      <c r="J221" s="234"/>
      <c r="K221" s="234"/>
      <c r="L221" s="239"/>
      <c r="M221" s="240"/>
      <c r="N221" s="241"/>
      <c r="O221" s="241"/>
      <c r="P221" s="241"/>
      <c r="Q221" s="241"/>
      <c r="R221" s="241"/>
      <c r="S221" s="241"/>
      <c r="T221" s="242"/>
      <c r="AT221" s="243" t="s">
        <v>140</v>
      </c>
      <c r="AU221" s="243" t="s">
        <v>85</v>
      </c>
      <c r="AV221" s="11" t="s">
        <v>83</v>
      </c>
      <c r="AW221" s="11" t="s">
        <v>39</v>
      </c>
      <c r="AX221" s="11" t="s">
        <v>75</v>
      </c>
      <c r="AY221" s="243" t="s">
        <v>131</v>
      </c>
    </row>
    <row r="222" s="12" customFormat="1">
      <c r="B222" s="244"/>
      <c r="C222" s="245"/>
      <c r="D222" s="235" t="s">
        <v>140</v>
      </c>
      <c r="E222" s="246" t="s">
        <v>21</v>
      </c>
      <c r="F222" s="247" t="s">
        <v>371</v>
      </c>
      <c r="G222" s="245"/>
      <c r="H222" s="248">
        <v>520</v>
      </c>
      <c r="I222" s="249"/>
      <c r="J222" s="245"/>
      <c r="K222" s="245"/>
      <c r="L222" s="250"/>
      <c r="M222" s="251"/>
      <c r="N222" s="252"/>
      <c r="O222" s="252"/>
      <c r="P222" s="252"/>
      <c r="Q222" s="252"/>
      <c r="R222" s="252"/>
      <c r="S222" s="252"/>
      <c r="T222" s="253"/>
      <c r="AT222" s="254" t="s">
        <v>140</v>
      </c>
      <c r="AU222" s="254" t="s">
        <v>85</v>
      </c>
      <c r="AV222" s="12" t="s">
        <v>85</v>
      </c>
      <c r="AW222" s="12" t="s">
        <v>39</v>
      </c>
      <c r="AX222" s="12" t="s">
        <v>75</v>
      </c>
      <c r="AY222" s="254" t="s">
        <v>131</v>
      </c>
    </row>
    <row r="223" s="12" customFormat="1">
      <c r="B223" s="244"/>
      <c r="C223" s="245"/>
      <c r="D223" s="235" t="s">
        <v>140</v>
      </c>
      <c r="E223" s="246" t="s">
        <v>21</v>
      </c>
      <c r="F223" s="247" t="s">
        <v>372</v>
      </c>
      <c r="G223" s="245"/>
      <c r="H223" s="248">
        <v>710</v>
      </c>
      <c r="I223" s="249"/>
      <c r="J223" s="245"/>
      <c r="K223" s="245"/>
      <c r="L223" s="250"/>
      <c r="M223" s="251"/>
      <c r="N223" s="252"/>
      <c r="O223" s="252"/>
      <c r="P223" s="252"/>
      <c r="Q223" s="252"/>
      <c r="R223" s="252"/>
      <c r="S223" s="252"/>
      <c r="T223" s="253"/>
      <c r="AT223" s="254" t="s">
        <v>140</v>
      </c>
      <c r="AU223" s="254" t="s">
        <v>85</v>
      </c>
      <c r="AV223" s="12" t="s">
        <v>85</v>
      </c>
      <c r="AW223" s="12" t="s">
        <v>39</v>
      </c>
      <c r="AX223" s="12" t="s">
        <v>75</v>
      </c>
      <c r="AY223" s="254" t="s">
        <v>131</v>
      </c>
    </row>
    <row r="224" s="12" customFormat="1">
      <c r="B224" s="244"/>
      <c r="C224" s="245"/>
      <c r="D224" s="235" t="s">
        <v>140</v>
      </c>
      <c r="E224" s="246" t="s">
        <v>21</v>
      </c>
      <c r="F224" s="247" t="s">
        <v>373</v>
      </c>
      <c r="G224" s="245"/>
      <c r="H224" s="248">
        <v>710</v>
      </c>
      <c r="I224" s="249"/>
      <c r="J224" s="245"/>
      <c r="K224" s="245"/>
      <c r="L224" s="250"/>
      <c r="M224" s="251"/>
      <c r="N224" s="252"/>
      <c r="O224" s="252"/>
      <c r="P224" s="252"/>
      <c r="Q224" s="252"/>
      <c r="R224" s="252"/>
      <c r="S224" s="252"/>
      <c r="T224" s="253"/>
      <c r="AT224" s="254" t="s">
        <v>140</v>
      </c>
      <c r="AU224" s="254" t="s">
        <v>85</v>
      </c>
      <c r="AV224" s="12" t="s">
        <v>85</v>
      </c>
      <c r="AW224" s="12" t="s">
        <v>39</v>
      </c>
      <c r="AX224" s="12" t="s">
        <v>75</v>
      </c>
      <c r="AY224" s="254" t="s">
        <v>131</v>
      </c>
    </row>
    <row r="225" s="14" customFormat="1">
      <c r="B225" s="268"/>
      <c r="C225" s="269"/>
      <c r="D225" s="235" t="s">
        <v>140</v>
      </c>
      <c r="E225" s="270" t="s">
        <v>21</v>
      </c>
      <c r="F225" s="271" t="s">
        <v>208</v>
      </c>
      <c r="G225" s="269"/>
      <c r="H225" s="272">
        <v>1940</v>
      </c>
      <c r="I225" s="273"/>
      <c r="J225" s="269"/>
      <c r="K225" s="269"/>
      <c r="L225" s="274"/>
      <c r="M225" s="275"/>
      <c r="N225" s="276"/>
      <c r="O225" s="276"/>
      <c r="P225" s="276"/>
      <c r="Q225" s="276"/>
      <c r="R225" s="276"/>
      <c r="S225" s="276"/>
      <c r="T225" s="277"/>
      <c r="AT225" s="278" t="s">
        <v>140</v>
      </c>
      <c r="AU225" s="278" t="s">
        <v>85</v>
      </c>
      <c r="AV225" s="14" t="s">
        <v>138</v>
      </c>
      <c r="AW225" s="14" t="s">
        <v>39</v>
      </c>
      <c r="AX225" s="14" t="s">
        <v>83</v>
      </c>
      <c r="AY225" s="278" t="s">
        <v>131</v>
      </c>
    </row>
    <row r="226" s="1" customFormat="1" ht="25.5" customHeight="1">
      <c r="B226" s="46"/>
      <c r="C226" s="221" t="s">
        <v>374</v>
      </c>
      <c r="D226" s="221" t="s">
        <v>133</v>
      </c>
      <c r="E226" s="222" t="s">
        <v>375</v>
      </c>
      <c r="F226" s="223" t="s">
        <v>376</v>
      </c>
      <c r="G226" s="224" t="s">
        <v>136</v>
      </c>
      <c r="H226" s="225">
        <v>2121</v>
      </c>
      <c r="I226" s="226"/>
      <c r="J226" s="227">
        <f>ROUND(I226*H226,2)</f>
        <v>0</v>
      </c>
      <c r="K226" s="223" t="s">
        <v>21</v>
      </c>
      <c r="L226" s="72"/>
      <c r="M226" s="228" t="s">
        <v>21</v>
      </c>
      <c r="N226" s="229" t="s">
        <v>46</v>
      </c>
      <c r="O226" s="47"/>
      <c r="P226" s="230">
        <f>O226*H226</f>
        <v>0</v>
      </c>
      <c r="Q226" s="230">
        <v>0</v>
      </c>
      <c r="R226" s="230">
        <f>Q226*H226</f>
        <v>0</v>
      </c>
      <c r="S226" s="230">
        <v>0</v>
      </c>
      <c r="T226" s="231">
        <f>S226*H226</f>
        <v>0</v>
      </c>
      <c r="AR226" s="24" t="s">
        <v>138</v>
      </c>
      <c r="AT226" s="24" t="s">
        <v>133</v>
      </c>
      <c r="AU226" s="24" t="s">
        <v>85</v>
      </c>
      <c r="AY226" s="24" t="s">
        <v>131</v>
      </c>
      <c r="BE226" s="232">
        <f>IF(N226="základní",J226,0)</f>
        <v>0</v>
      </c>
      <c r="BF226" s="232">
        <f>IF(N226="snížená",J226,0)</f>
        <v>0</v>
      </c>
      <c r="BG226" s="232">
        <f>IF(N226="zákl. přenesená",J226,0)</f>
        <v>0</v>
      </c>
      <c r="BH226" s="232">
        <f>IF(N226="sníž. přenesená",J226,0)</f>
        <v>0</v>
      </c>
      <c r="BI226" s="232">
        <f>IF(N226="nulová",J226,0)</f>
        <v>0</v>
      </c>
      <c r="BJ226" s="24" t="s">
        <v>83</v>
      </c>
      <c r="BK226" s="232">
        <f>ROUND(I226*H226,2)</f>
        <v>0</v>
      </c>
      <c r="BL226" s="24" t="s">
        <v>138</v>
      </c>
      <c r="BM226" s="24" t="s">
        <v>377</v>
      </c>
    </row>
    <row r="227" s="11" customFormat="1">
      <c r="B227" s="233"/>
      <c r="C227" s="234"/>
      <c r="D227" s="235" t="s">
        <v>140</v>
      </c>
      <c r="E227" s="236" t="s">
        <v>21</v>
      </c>
      <c r="F227" s="237" t="s">
        <v>356</v>
      </c>
      <c r="G227" s="234"/>
      <c r="H227" s="236" t="s">
        <v>21</v>
      </c>
      <c r="I227" s="238"/>
      <c r="J227" s="234"/>
      <c r="K227" s="234"/>
      <c r="L227" s="239"/>
      <c r="M227" s="240"/>
      <c r="N227" s="241"/>
      <c r="O227" s="241"/>
      <c r="P227" s="241"/>
      <c r="Q227" s="241"/>
      <c r="R227" s="241"/>
      <c r="S227" s="241"/>
      <c r="T227" s="242"/>
      <c r="AT227" s="243" t="s">
        <v>140</v>
      </c>
      <c r="AU227" s="243" t="s">
        <v>85</v>
      </c>
      <c r="AV227" s="11" t="s">
        <v>83</v>
      </c>
      <c r="AW227" s="11" t="s">
        <v>39</v>
      </c>
      <c r="AX227" s="11" t="s">
        <v>75</v>
      </c>
      <c r="AY227" s="243" t="s">
        <v>131</v>
      </c>
    </row>
    <row r="228" s="12" customFormat="1">
      <c r="B228" s="244"/>
      <c r="C228" s="245"/>
      <c r="D228" s="235" t="s">
        <v>140</v>
      </c>
      <c r="E228" s="246" t="s">
        <v>21</v>
      </c>
      <c r="F228" s="247" t="s">
        <v>378</v>
      </c>
      <c r="G228" s="245"/>
      <c r="H228" s="248">
        <v>1420</v>
      </c>
      <c r="I228" s="249"/>
      <c r="J228" s="245"/>
      <c r="K228" s="245"/>
      <c r="L228" s="250"/>
      <c r="M228" s="251"/>
      <c r="N228" s="252"/>
      <c r="O228" s="252"/>
      <c r="P228" s="252"/>
      <c r="Q228" s="252"/>
      <c r="R228" s="252"/>
      <c r="S228" s="252"/>
      <c r="T228" s="253"/>
      <c r="AT228" s="254" t="s">
        <v>140</v>
      </c>
      <c r="AU228" s="254" t="s">
        <v>85</v>
      </c>
      <c r="AV228" s="12" t="s">
        <v>85</v>
      </c>
      <c r="AW228" s="12" t="s">
        <v>39</v>
      </c>
      <c r="AX228" s="12" t="s">
        <v>75</v>
      </c>
      <c r="AY228" s="254" t="s">
        <v>131</v>
      </c>
    </row>
    <row r="229" s="12" customFormat="1">
      <c r="B229" s="244"/>
      <c r="C229" s="245"/>
      <c r="D229" s="235" t="s">
        <v>140</v>
      </c>
      <c r="E229" s="246" t="s">
        <v>21</v>
      </c>
      <c r="F229" s="247" t="s">
        <v>379</v>
      </c>
      <c r="G229" s="245"/>
      <c r="H229" s="248">
        <v>701</v>
      </c>
      <c r="I229" s="249"/>
      <c r="J229" s="245"/>
      <c r="K229" s="245"/>
      <c r="L229" s="250"/>
      <c r="M229" s="251"/>
      <c r="N229" s="252"/>
      <c r="O229" s="252"/>
      <c r="P229" s="252"/>
      <c r="Q229" s="252"/>
      <c r="R229" s="252"/>
      <c r="S229" s="252"/>
      <c r="T229" s="253"/>
      <c r="AT229" s="254" t="s">
        <v>140</v>
      </c>
      <c r="AU229" s="254" t="s">
        <v>85</v>
      </c>
      <c r="AV229" s="12" t="s">
        <v>85</v>
      </c>
      <c r="AW229" s="12" t="s">
        <v>39</v>
      </c>
      <c r="AX229" s="12" t="s">
        <v>75</v>
      </c>
      <c r="AY229" s="254" t="s">
        <v>131</v>
      </c>
    </row>
    <row r="230" s="14" customFormat="1">
      <c r="B230" s="268"/>
      <c r="C230" s="269"/>
      <c r="D230" s="235" t="s">
        <v>140</v>
      </c>
      <c r="E230" s="270" t="s">
        <v>21</v>
      </c>
      <c r="F230" s="271" t="s">
        <v>208</v>
      </c>
      <c r="G230" s="269"/>
      <c r="H230" s="272">
        <v>2121</v>
      </c>
      <c r="I230" s="273"/>
      <c r="J230" s="269"/>
      <c r="K230" s="269"/>
      <c r="L230" s="274"/>
      <c r="M230" s="275"/>
      <c r="N230" s="276"/>
      <c r="O230" s="276"/>
      <c r="P230" s="276"/>
      <c r="Q230" s="276"/>
      <c r="R230" s="276"/>
      <c r="S230" s="276"/>
      <c r="T230" s="277"/>
      <c r="AT230" s="278" t="s">
        <v>140</v>
      </c>
      <c r="AU230" s="278" t="s">
        <v>85</v>
      </c>
      <c r="AV230" s="14" t="s">
        <v>138</v>
      </c>
      <c r="AW230" s="14" t="s">
        <v>39</v>
      </c>
      <c r="AX230" s="14" t="s">
        <v>83</v>
      </c>
      <c r="AY230" s="278" t="s">
        <v>131</v>
      </c>
    </row>
    <row r="231" s="1" customFormat="1" ht="38.25" customHeight="1">
      <c r="B231" s="46"/>
      <c r="C231" s="221" t="s">
        <v>380</v>
      </c>
      <c r="D231" s="221" t="s">
        <v>133</v>
      </c>
      <c r="E231" s="222" t="s">
        <v>381</v>
      </c>
      <c r="F231" s="223" t="s">
        <v>382</v>
      </c>
      <c r="G231" s="224" t="s">
        <v>136</v>
      </c>
      <c r="H231" s="225">
        <v>610</v>
      </c>
      <c r="I231" s="226"/>
      <c r="J231" s="227">
        <f>ROUND(I231*H231,2)</f>
        <v>0</v>
      </c>
      <c r="K231" s="223" t="s">
        <v>137</v>
      </c>
      <c r="L231" s="72"/>
      <c r="M231" s="228" t="s">
        <v>21</v>
      </c>
      <c r="N231" s="229" t="s">
        <v>46</v>
      </c>
      <c r="O231" s="47"/>
      <c r="P231" s="230">
        <f>O231*H231</f>
        <v>0</v>
      </c>
      <c r="Q231" s="230">
        <v>0</v>
      </c>
      <c r="R231" s="230">
        <f>Q231*H231</f>
        <v>0</v>
      </c>
      <c r="S231" s="230">
        <v>0</v>
      </c>
      <c r="T231" s="231">
        <f>S231*H231</f>
        <v>0</v>
      </c>
      <c r="AR231" s="24" t="s">
        <v>138</v>
      </c>
      <c r="AT231" s="24" t="s">
        <v>133</v>
      </c>
      <c r="AU231" s="24" t="s">
        <v>85</v>
      </c>
      <c r="AY231" s="24" t="s">
        <v>131</v>
      </c>
      <c r="BE231" s="232">
        <f>IF(N231="základní",J231,0)</f>
        <v>0</v>
      </c>
      <c r="BF231" s="232">
        <f>IF(N231="snížená",J231,0)</f>
        <v>0</v>
      </c>
      <c r="BG231" s="232">
        <f>IF(N231="zákl. přenesená",J231,0)</f>
        <v>0</v>
      </c>
      <c r="BH231" s="232">
        <f>IF(N231="sníž. přenesená",J231,0)</f>
        <v>0</v>
      </c>
      <c r="BI231" s="232">
        <f>IF(N231="nulová",J231,0)</f>
        <v>0</v>
      </c>
      <c r="BJ231" s="24" t="s">
        <v>83</v>
      </c>
      <c r="BK231" s="232">
        <f>ROUND(I231*H231,2)</f>
        <v>0</v>
      </c>
      <c r="BL231" s="24" t="s">
        <v>138</v>
      </c>
      <c r="BM231" s="24" t="s">
        <v>383</v>
      </c>
    </row>
    <row r="232" s="1" customFormat="1">
      <c r="B232" s="46"/>
      <c r="C232" s="74"/>
      <c r="D232" s="235" t="s">
        <v>146</v>
      </c>
      <c r="E232" s="74"/>
      <c r="F232" s="255" t="s">
        <v>384</v>
      </c>
      <c r="G232" s="74"/>
      <c r="H232" s="74"/>
      <c r="I232" s="191"/>
      <c r="J232" s="74"/>
      <c r="K232" s="74"/>
      <c r="L232" s="72"/>
      <c r="M232" s="256"/>
      <c r="N232" s="47"/>
      <c r="O232" s="47"/>
      <c r="P232" s="47"/>
      <c r="Q232" s="47"/>
      <c r="R232" s="47"/>
      <c r="S232" s="47"/>
      <c r="T232" s="95"/>
      <c r="AT232" s="24" t="s">
        <v>146</v>
      </c>
      <c r="AU232" s="24" t="s">
        <v>85</v>
      </c>
    </row>
    <row r="233" s="1" customFormat="1" ht="25.5" customHeight="1">
      <c r="B233" s="46"/>
      <c r="C233" s="221" t="s">
        <v>385</v>
      </c>
      <c r="D233" s="221" t="s">
        <v>133</v>
      </c>
      <c r="E233" s="222" t="s">
        <v>386</v>
      </c>
      <c r="F233" s="223" t="s">
        <v>387</v>
      </c>
      <c r="G233" s="224" t="s">
        <v>136</v>
      </c>
      <c r="H233" s="225">
        <v>620</v>
      </c>
      <c r="I233" s="226"/>
      <c r="J233" s="227">
        <f>ROUND(I233*H233,2)</f>
        <v>0</v>
      </c>
      <c r="K233" s="223" t="s">
        <v>137</v>
      </c>
      <c r="L233" s="72"/>
      <c r="M233" s="228" t="s">
        <v>21</v>
      </c>
      <c r="N233" s="229" t="s">
        <v>46</v>
      </c>
      <c r="O233" s="47"/>
      <c r="P233" s="230">
        <f>O233*H233</f>
        <v>0</v>
      </c>
      <c r="Q233" s="230">
        <v>0.00060999999999999997</v>
      </c>
      <c r="R233" s="230">
        <f>Q233*H233</f>
        <v>0.37819999999999998</v>
      </c>
      <c r="S233" s="230">
        <v>0</v>
      </c>
      <c r="T233" s="231">
        <f>S233*H233</f>
        <v>0</v>
      </c>
      <c r="AR233" s="24" t="s">
        <v>138</v>
      </c>
      <c r="AT233" s="24" t="s">
        <v>133</v>
      </c>
      <c r="AU233" s="24" t="s">
        <v>85</v>
      </c>
      <c r="AY233" s="24" t="s">
        <v>131</v>
      </c>
      <c r="BE233" s="232">
        <f>IF(N233="základní",J233,0)</f>
        <v>0</v>
      </c>
      <c r="BF233" s="232">
        <f>IF(N233="snížená",J233,0)</f>
        <v>0</v>
      </c>
      <c r="BG233" s="232">
        <f>IF(N233="zákl. přenesená",J233,0)</f>
        <v>0</v>
      </c>
      <c r="BH233" s="232">
        <f>IF(N233="sníž. přenesená",J233,0)</f>
        <v>0</v>
      </c>
      <c r="BI233" s="232">
        <f>IF(N233="nulová",J233,0)</f>
        <v>0</v>
      </c>
      <c r="BJ233" s="24" t="s">
        <v>83</v>
      </c>
      <c r="BK233" s="232">
        <f>ROUND(I233*H233,2)</f>
        <v>0</v>
      </c>
      <c r="BL233" s="24" t="s">
        <v>138</v>
      </c>
      <c r="BM233" s="24" t="s">
        <v>388</v>
      </c>
    </row>
    <row r="234" s="11" customFormat="1">
      <c r="B234" s="233"/>
      <c r="C234" s="234"/>
      <c r="D234" s="235" t="s">
        <v>140</v>
      </c>
      <c r="E234" s="236" t="s">
        <v>21</v>
      </c>
      <c r="F234" s="237" t="s">
        <v>356</v>
      </c>
      <c r="G234" s="234"/>
      <c r="H234" s="236" t="s">
        <v>21</v>
      </c>
      <c r="I234" s="238"/>
      <c r="J234" s="234"/>
      <c r="K234" s="234"/>
      <c r="L234" s="239"/>
      <c r="M234" s="240"/>
      <c r="N234" s="241"/>
      <c r="O234" s="241"/>
      <c r="P234" s="241"/>
      <c r="Q234" s="241"/>
      <c r="R234" s="241"/>
      <c r="S234" s="241"/>
      <c r="T234" s="242"/>
      <c r="AT234" s="243" t="s">
        <v>140</v>
      </c>
      <c r="AU234" s="243" t="s">
        <v>85</v>
      </c>
      <c r="AV234" s="11" t="s">
        <v>83</v>
      </c>
      <c r="AW234" s="11" t="s">
        <v>39</v>
      </c>
      <c r="AX234" s="11" t="s">
        <v>75</v>
      </c>
      <c r="AY234" s="243" t="s">
        <v>131</v>
      </c>
    </row>
    <row r="235" s="12" customFormat="1">
      <c r="B235" s="244"/>
      <c r="C235" s="245"/>
      <c r="D235" s="235" t="s">
        <v>140</v>
      </c>
      <c r="E235" s="246" t="s">
        <v>21</v>
      </c>
      <c r="F235" s="247" t="s">
        <v>389</v>
      </c>
      <c r="G235" s="245"/>
      <c r="H235" s="248">
        <v>620</v>
      </c>
      <c r="I235" s="249"/>
      <c r="J235" s="245"/>
      <c r="K235" s="245"/>
      <c r="L235" s="250"/>
      <c r="M235" s="251"/>
      <c r="N235" s="252"/>
      <c r="O235" s="252"/>
      <c r="P235" s="252"/>
      <c r="Q235" s="252"/>
      <c r="R235" s="252"/>
      <c r="S235" s="252"/>
      <c r="T235" s="253"/>
      <c r="AT235" s="254" t="s">
        <v>140</v>
      </c>
      <c r="AU235" s="254" t="s">
        <v>85</v>
      </c>
      <c r="AV235" s="12" t="s">
        <v>85</v>
      </c>
      <c r="AW235" s="12" t="s">
        <v>39</v>
      </c>
      <c r="AX235" s="12" t="s">
        <v>83</v>
      </c>
      <c r="AY235" s="254" t="s">
        <v>131</v>
      </c>
    </row>
    <row r="236" s="1" customFormat="1" ht="38.25" customHeight="1">
      <c r="B236" s="46"/>
      <c r="C236" s="221" t="s">
        <v>390</v>
      </c>
      <c r="D236" s="221" t="s">
        <v>133</v>
      </c>
      <c r="E236" s="222" t="s">
        <v>391</v>
      </c>
      <c r="F236" s="223" t="s">
        <v>392</v>
      </c>
      <c r="G236" s="224" t="s">
        <v>136</v>
      </c>
      <c r="H236" s="225">
        <v>620</v>
      </c>
      <c r="I236" s="226"/>
      <c r="J236" s="227">
        <f>ROUND(I236*H236,2)</f>
        <v>0</v>
      </c>
      <c r="K236" s="223" t="s">
        <v>137</v>
      </c>
      <c r="L236" s="72"/>
      <c r="M236" s="228" t="s">
        <v>21</v>
      </c>
      <c r="N236" s="229" t="s">
        <v>46</v>
      </c>
      <c r="O236" s="47"/>
      <c r="P236" s="230">
        <f>O236*H236</f>
        <v>0</v>
      </c>
      <c r="Q236" s="230">
        <v>0</v>
      </c>
      <c r="R236" s="230">
        <f>Q236*H236</f>
        <v>0</v>
      </c>
      <c r="S236" s="230">
        <v>0</v>
      </c>
      <c r="T236" s="231">
        <f>S236*H236</f>
        <v>0</v>
      </c>
      <c r="AR236" s="24" t="s">
        <v>138</v>
      </c>
      <c r="AT236" s="24" t="s">
        <v>133</v>
      </c>
      <c r="AU236" s="24" t="s">
        <v>85</v>
      </c>
      <c r="AY236" s="24" t="s">
        <v>131</v>
      </c>
      <c r="BE236" s="232">
        <f>IF(N236="základní",J236,0)</f>
        <v>0</v>
      </c>
      <c r="BF236" s="232">
        <f>IF(N236="snížená",J236,0)</f>
        <v>0</v>
      </c>
      <c r="BG236" s="232">
        <f>IF(N236="zákl. přenesená",J236,0)</f>
        <v>0</v>
      </c>
      <c r="BH236" s="232">
        <f>IF(N236="sníž. přenesená",J236,0)</f>
        <v>0</v>
      </c>
      <c r="BI236" s="232">
        <f>IF(N236="nulová",J236,0)</f>
        <v>0</v>
      </c>
      <c r="BJ236" s="24" t="s">
        <v>83</v>
      </c>
      <c r="BK236" s="232">
        <f>ROUND(I236*H236,2)</f>
        <v>0</v>
      </c>
      <c r="BL236" s="24" t="s">
        <v>138</v>
      </c>
      <c r="BM236" s="24" t="s">
        <v>393</v>
      </c>
    </row>
    <row r="237" s="11" customFormat="1">
      <c r="B237" s="233"/>
      <c r="C237" s="234"/>
      <c r="D237" s="235" t="s">
        <v>140</v>
      </c>
      <c r="E237" s="236" t="s">
        <v>21</v>
      </c>
      <c r="F237" s="237" t="s">
        <v>356</v>
      </c>
      <c r="G237" s="234"/>
      <c r="H237" s="236" t="s">
        <v>21</v>
      </c>
      <c r="I237" s="238"/>
      <c r="J237" s="234"/>
      <c r="K237" s="234"/>
      <c r="L237" s="239"/>
      <c r="M237" s="240"/>
      <c r="N237" s="241"/>
      <c r="O237" s="241"/>
      <c r="P237" s="241"/>
      <c r="Q237" s="241"/>
      <c r="R237" s="241"/>
      <c r="S237" s="241"/>
      <c r="T237" s="242"/>
      <c r="AT237" s="243" t="s">
        <v>140</v>
      </c>
      <c r="AU237" s="243" t="s">
        <v>85</v>
      </c>
      <c r="AV237" s="11" t="s">
        <v>83</v>
      </c>
      <c r="AW237" s="11" t="s">
        <v>39</v>
      </c>
      <c r="AX237" s="11" t="s">
        <v>75</v>
      </c>
      <c r="AY237" s="243" t="s">
        <v>131</v>
      </c>
    </row>
    <row r="238" s="12" customFormat="1">
      <c r="B238" s="244"/>
      <c r="C238" s="245"/>
      <c r="D238" s="235" t="s">
        <v>140</v>
      </c>
      <c r="E238" s="246" t="s">
        <v>21</v>
      </c>
      <c r="F238" s="247" t="s">
        <v>394</v>
      </c>
      <c r="G238" s="245"/>
      <c r="H238" s="248">
        <v>620</v>
      </c>
      <c r="I238" s="249"/>
      <c r="J238" s="245"/>
      <c r="K238" s="245"/>
      <c r="L238" s="250"/>
      <c r="M238" s="251"/>
      <c r="N238" s="252"/>
      <c r="O238" s="252"/>
      <c r="P238" s="252"/>
      <c r="Q238" s="252"/>
      <c r="R238" s="252"/>
      <c r="S238" s="252"/>
      <c r="T238" s="253"/>
      <c r="AT238" s="254" t="s">
        <v>140</v>
      </c>
      <c r="AU238" s="254" t="s">
        <v>85</v>
      </c>
      <c r="AV238" s="12" t="s">
        <v>85</v>
      </c>
      <c r="AW238" s="12" t="s">
        <v>39</v>
      </c>
      <c r="AX238" s="12" t="s">
        <v>83</v>
      </c>
      <c r="AY238" s="254" t="s">
        <v>131</v>
      </c>
    </row>
    <row r="239" s="1" customFormat="1" ht="51" customHeight="1">
      <c r="B239" s="46"/>
      <c r="C239" s="221" t="s">
        <v>395</v>
      </c>
      <c r="D239" s="221" t="s">
        <v>133</v>
      </c>
      <c r="E239" s="222" t="s">
        <v>396</v>
      </c>
      <c r="F239" s="223" t="s">
        <v>397</v>
      </c>
      <c r="G239" s="224" t="s">
        <v>136</v>
      </c>
      <c r="H239" s="225">
        <v>523.5</v>
      </c>
      <c r="I239" s="226"/>
      <c r="J239" s="227">
        <f>ROUND(I239*H239,2)</f>
        <v>0</v>
      </c>
      <c r="K239" s="223" t="s">
        <v>137</v>
      </c>
      <c r="L239" s="72"/>
      <c r="M239" s="228" t="s">
        <v>21</v>
      </c>
      <c r="N239" s="229" t="s">
        <v>46</v>
      </c>
      <c r="O239" s="47"/>
      <c r="P239" s="230">
        <f>O239*H239</f>
        <v>0</v>
      </c>
      <c r="Q239" s="230">
        <v>0.084250000000000005</v>
      </c>
      <c r="R239" s="230">
        <f>Q239*H239</f>
        <v>44.104875</v>
      </c>
      <c r="S239" s="230">
        <v>0</v>
      </c>
      <c r="T239" s="231">
        <f>S239*H239</f>
        <v>0</v>
      </c>
      <c r="AR239" s="24" t="s">
        <v>138</v>
      </c>
      <c r="AT239" s="24" t="s">
        <v>133</v>
      </c>
      <c r="AU239" s="24" t="s">
        <v>85</v>
      </c>
      <c r="AY239" s="24" t="s">
        <v>131</v>
      </c>
      <c r="BE239" s="232">
        <f>IF(N239="základní",J239,0)</f>
        <v>0</v>
      </c>
      <c r="BF239" s="232">
        <f>IF(N239="snížená",J239,0)</f>
        <v>0</v>
      </c>
      <c r="BG239" s="232">
        <f>IF(N239="zákl. přenesená",J239,0)</f>
        <v>0</v>
      </c>
      <c r="BH239" s="232">
        <f>IF(N239="sníž. přenesená",J239,0)</f>
        <v>0</v>
      </c>
      <c r="BI239" s="232">
        <f>IF(N239="nulová",J239,0)</f>
        <v>0</v>
      </c>
      <c r="BJ239" s="24" t="s">
        <v>83</v>
      </c>
      <c r="BK239" s="232">
        <f>ROUND(I239*H239,2)</f>
        <v>0</v>
      </c>
      <c r="BL239" s="24" t="s">
        <v>138</v>
      </c>
      <c r="BM239" s="24" t="s">
        <v>398</v>
      </c>
    </row>
    <row r="240" s="11" customFormat="1">
      <c r="B240" s="233"/>
      <c r="C240" s="234"/>
      <c r="D240" s="235" t="s">
        <v>140</v>
      </c>
      <c r="E240" s="236" t="s">
        <v>21</v>
      </c>
      <c r="F240" s="237" t="s">
        <v>356</v>
      </c>
      <c r="G240" s="234"/>
      <c r="H240" s="236" t="s">
        <v>21</v>
      </c>
      <c r="I240" s="238"/>
      <c r="J240" s="234"/>
      <c r="K240" s="234"/>
      <c r="L240" s="239"/>
      <c r="M240" s="240"/>
      <c r="N240" s="241"/>
      <c r="O240" s="241"/>
      <c r="P240" s="241"/>
      <c r="Q240" s="241"/>
      <c r="R240" s="241"/>
      <c r="S240" s="241"/>
      <c r="T240" s="242"/>
      <c r="AT240" s="243" t="s">
        <v>140</v>
      </c>
      <c r="AU240" s="243" t="s">
        <v>85</v>
      </c>
      <c r="AV240" s="11" t="s">
        <v>83</v>
      </c>
      <c r="AW240" s="11" t="s">
        <v>39</v>
      </c>
      <c r="AX240" s="11" t="s">
        <v>75</v>
      </c>
      <c r="AY240" s="243" t="s">
        <v>131</v>
      </c>
    </row>
    <row r="241" s="12" customFormat="1">
      <c r="B241" s="244"/>
      <c r="C241" s="245"/>
      <c r="D241" s="235" t="s">
        <v>140</v>
      </c>
      <c r="E241" s="246" t="s">
        <v>21</v>
      </c>
      <c r="F241" s="247" t="s">
        <v>399</v>
      </c>
      <c r="G241" s="245"/>
      <c r="H241" s="248">
        <v>508</v>
      </c>
      <c r="I241" s="249"/>
      <c r="J241" s="245"/>
      <c r="K241" s="245"/>
      <c r="L241" s="250"/>
      <c r="M241" s="251"/>
      <c r="N241" s="252"/>
      <c r="O241" s="252"/>
      <c r="P241" s="252"/>
      <c r="Q241" s="252"/>
      <c r="R241" s="252"/>
      <c r="S241" s="252"/>
      <c r="T241" s="253"/>
      <c r="AT241" s="254" t="s">
        <v>140</v>
      </c>
      <c r="AU241" s="254" t="s">
        <v>85</v>
      </c>
      <c r="AV241" s="12" t="s">
        <v>85</v>
      </c>
      <c r="AW241" s="12" t="s">
        <v>39</v>
      </c>
      <c r="AX241" s="12" t="s">
        <v>75</v>
      </c>
      <c r="AY241" s="254" t="s">
        <v>131</v>
      </c>
    </row>
    <row r="242" s="12" customFormat="1">
      <c r="B242" s="244"/>
      <c r="C242" s="245"/>
      <c r="D242" s="235" t="s">
        <v>140</v>
      </c>
      <c r="E242" s="246" t="s">
        <v>21</v>
      </c>
      <c r="F242" s="247" t="s">
        <v>400</v>
      </c>
      <c r="G242" s="245"/>
      <c r="H242" s="248">
        <v>15.5</v>
      </c>
      <c r="I242" s="249"/>
      <c r="J242" s="245"/>
      <c r="K242" s="245"/>
      <c r="L242" s="250"/>
      <c r="M242" s="251"/>
      <c r="N242" s="252"/>
      <c r="O242" s="252"/>
      <c r="P242" s="252"/>
      <c r="Q242" s="252"/>
      <c r="R242" s="252"/>
      <c r="S242" s="252"/>
      <c r="T242" s="253"/>
      <c r="AT242" s="254" t="s">
        <v>140</v>
      </c>
      <c r="AU242" s="254" t="s">
        <v>85</v>
      </c>
      <c r="AV242" s="12" t="s">
        <v>85</v>
      </c>
      <c r="AW242" s="12" t="s">
        <v>39</v>
      </c>
      <c r="AX242" s="12" t="s">
        <v>75</v>
      </c>
      <c r="AY242" s="254" t="s">
        <v>131</v>
      </c>
    </row>
    <row r="243" s="14" customFormat="1">
      <c r="B243" s="268"/>
      <c r="C243" s="269"/>
      <c r="D243" s="235" t="s">
        <v>140</v>
      </c>
      <c r="E243" s="270" t="s">
        <v>21</v>
      </c>
      <c r="F243" s="271" t="s">
        <v>208</v>
      </c>
      <c r="G243" s="269"/>
      <c r="H243" s="272">
        <v>523.5</v>
      </c>
      <c r="I243" s="273"/>
      <c r="J243" s="269"/>
      <c r="K243" s="269"/>
      <c r="L243" s="274"/>
      <c r="M243" s="275"/>
      <c r="N243" s="276"/>
      <c r="O243" s="276"/>
      <c r="P243" s="276"/>
      <c r="Q243" s="276"/>
      <c r="R243" s="276"/>
      <c r="S243" s="276"/>
      <c r="T243" s="277"/>
      <c r="AT243" s="278" t="s">
        <v>140</v>
      </c>
      <c r="AU243" s="278" t="s">
        <v>85</v>
      </c>
      <c r="AV243" s="14" t="s">
        <v>138</v>
      </c>
      <c r="AW243" s="14" t="s">
        <v>39</v>
      </c>
      <c r="AX243" s="14" t="s">
        <v>83</v>
      </c>
      <c r="AY243" s="278" t="s">
        <v>131</v>
      </c>
    </row>
    <row r="244" s="1" customFormat="1" ht="16.5" customHeight="1">
      <c r="B244" s="46"/>
      <c r="C244" s="279" t="s">
        <v>401</v>
      </c>
      <c r="D244" s="279" t="s">
        <v>288</v>
      </c>
      <c r="E244" s="280" t="s">
        <v>402</v>
      </c>
      <c r="F244" s="281" t="s">
        <v>403</v>
      </c>
      <c r="G244" s="282" t="s">
        <v>136</v>
      </c>
      <c r="H244" s="283">
        <v>334.56</v>
      </c>
      <c r="I244" s="284"/>
      <c r="J244" s="285">
        <f>ROUND(I244*H244,2)</f>
        <v>0</v>
      </c>
      <c r="K244" s="281" t="s">
        <v>137</v>
      </c>
      <c r="L244" s="286"/>
      <c r="M244" s="287" t="s">
        <v>21</v>
      </c>
      <c r="N244" s="288" t="s">
        <v>46</v>
      </c>
      <c r="O244" s="47"/>
      <c r="P244" s="230">
        <f>O244*H244</f>
        <v>0</v>
      </c>
      <c r="Q244" s="230">
        <v>0.14000000000000001</v>
      </c>
      <c r="R244" s="230">
        <f>Q244*H244</f>
        <v>46.838400000000007</v>
      </c>
      <c r="S244" s="230">
        <v>0</v>
      </c>
      <c r="T244" s="231">
        <f>S244*H244</f>
        <v>0</v>
      </c>
      <c r="AR244" s="24" t="s">
        <v>174</v>
      </c>
      <c r="AT244" s="24" t="s">
        <v>288</v>
      </c>
      <c r="AU244" s="24" t="s">
        <v>85</v>
      </c>
      <c r="AY244" s="24" t="s">
        <v>131</v>
      </c>
      <c r="BE244" s="232">
        <f>IF(N244="základní",J244,0)</f>
        <v>0</v>
      </c>
      <c r="BF244" s="232">
        <f>IF(N244="snížená",J244,0)</f>
        <v>0</v>
      </c>
      <c r="BG244" s="232">
        <f>IF(N244="zákl. přenesená",J244,0)</f>
        <v>0</v>
      </c>
      <c r="BH244" s="232">
        <f>IF(N244="sníž. přenesená",J244,0)</f>
        <v>0</v>
      </c>
      <c r="BI244" s="232">
        <f>IF(N244="nulová",J244,0)</f>
        <v>0</v>
      </c>
      <c r="BJ244" s="24" t="s">
        <v>83</v>
      </c>
      <c r="BK244" s="232">
        <f>ROUND(I244*H244,2)</f>
        <v>0</v>
      </c>
      <c r="BL244" s="24" t="s">
        <v>138</v>
      </c>
      <c r="BM244" s="24" t="s">
        <v>404</v>
      </c>
    </row>
    <row r="245" s="12" customFormat="1">
      <c r="B245" s="244"/>
      <c r="C245" s="245"/>
      <c r="D245" s="235" t="s">
        <v>140</v>
      </c>
      <c r="E245" s="246" t="s">
        <v>21</v>
      </c>
      <c r="F245" s="247" t="s">
        <v>399</v>
      </c>
      <c r="G245" s="245"/>
      <c r="H245" s="248">
        <v>508</v>
      </c>
      <c r="I245" s="249"/>
      <c r="J245" s="245"/>
      <c r="K245" s="245"/>
      <c r="L245" s="250"/>
      <c r="M245" s="251"/>
      <c r="N245" s="252"/>
      <c r="O245" s="252"/>
      <c r="P245" s="252"/>
      <c r="Q245" s="252"/>
      <c r="R245" s="252"/>
      <c r="S245" s="252"/>
      <c r="T245" s="253"/>
      <c r="AT245" s="254" t="s">
        <v>140</v>
      </c>
      <c r="AU245" s="254" t="s">
        <v>85</v>
      </c>
      <c r="AV245" s="12" t="s">
        <v>85</v>
      </c>
      <c r="AW245" s="12" t="s">
        <v>39</v>
      </c>
      <c r="AX245" s="12" t="s">
        <v>75</v>
      </c>
      <c r="AY245" s="254" t="s">
        <v>131</v>
      </c>
    </row>
    <row r="246" s="12" customFormat="1">
      <c r="B246" s="244"/>
      <c r="C246" s="245"/>
      <c r="D246" s="235" t="s">
        <v>140</v>
      </c>
      <c r="E246" s="246" t="s">
        <v>21</v>
      </c>
      <c r="F246" s="247" t="s">
        <v>405</v>
      </c>
      <c r="G246" s="245"/>
      <c r="H246" s="248">
        <v>-180</v>
      </c>
      <c r="I246" s="249"/>
      <c r="J246" s="245"/>
      <c r="K246" s="245"/>
      <c r="L246" s="250"/>
      <c r="M246" s="251"/>
      <c r="N246" s="252"/>
      <c r="O246" s="252"/>
      <c r="P246" s="252"/>
      <c r="Q246" s="252"/>
      <c r="R246" s="252"/>
      <c r="S246" s="252"/>
      <c r="T246" s="253"/>
      <c r="AT246" s="254" t="s">
        <v>140</v>
      </c>
      <c r="AU246" s="254" t="s">
        <v>85</v>
      </c>
      <c r="AV246" s="12" t="s">
        <v>85</v>
      </c>
      <c r="AW246" s="12" t="s">
        <v>39</v>
      </c>
      <c r="AX246" s="12" t="s">
        <v>75</v>
      </c>
      <c r="AY246" s="254" t="s">
        <v>131</v>
      </c>
    </row>
    <row r="247" s="13" customFormat="1">
      <c r="B247" s="257"/>
      <c r="C247" s="258"/>
      <c r="D247" s="235" t="s">
        <v>140</v>
      </c>
      <c r="E247" s="259" t="s">
        <v>21</v>
      </c>
      <c r="F247" s="260" t="s">
        <v>203</v>
      </c>
      <c r="G247" s="258"/>
      <c r="H247" s="261">
        <v>328</v>
      </c>
      <c r="I247" s="262"/>
      <c r="J247" s="258"/>
      <c r="K247" s="258"/>
      <c r="L247" s="263"/>
      <c r="M247" s="264"/>
      <c r="N247" s="265"/>
      <c r="O247" s="265"/>
      <c r="P247" s="265"/>
      <c r="Q247" s="265"/>
      <c r="R247" s="265"/>
      <c r="S247" s="265"/>
      <c r="T247" s="266"/>
      <c r="AT247" s="267" t="s">
        <v>140</v>
      </c>
      <c r="AU247" s="267" t="s">
        <v>85</v>
      </c>
      <c r="AV247" s="13" t="s">
        <v>149</v>
      </c>
      <c r="AW247" s="13" t="s">
        <v>39</v>
      </c>
      <c r="AX247" s="13" t="s">
        <v>75</v>
      </c>
      <c r="AY247" s="267" t="s">
        <v>131</v>
      </c>
    </row>
    <row r="248" s="12" customFormat="1">
      <c r="B248" s="244"/>
      <c r="C248" s="245"/>
      <c r="D248" s="235" t="s">
        <v>140</v>
      </c>
      <c r="E248" s="246" t="s">
        <v>21</v>
      </c>
      <c r="F248" s="247" t="s">
        <v>406</v>
      </c>
      <c r="G248" s="245"/>
      <c r="H248" s="248">
        <v>334.56</v>
      </c>
      <c r="I248" s="249"/>
      <c r="J248" s="245"/>
      <c r="K248" s="245"/>
      <c r="L248" s="250"/>
      <c r="M248" s="251"/>
      <c r="N248" s="252"/>
      <c r="O248" s="252"/>
      <c r="P248" s="252"/>
      <c r="Q248" s="252"/>
      <c r="R248" s="252"/>
      <c r="S248" s="252"/>
      <c r="T248" s="253"/>
      <c r="AT248" s="254" t="s">
        <v>140</v>
      </c>
      <c r="AU248" s="254" t="s">
        <v>85</v>
      </c>
      <c r="AV248" s="12" t="s">
        <v>85</v>
      </c>
      <c r="AW248" s="12" t="s">
        <v>39</v>
      </c>
      <c r="AX248" s="12" t="s">
        <v>83</v>
      </c>
      <c r="AY248" s="254" t="s">
        <v>131</v>
      </c>
    </row>
    <row r="249" s="1" customFormat="1" ht="16.5" customHeight="1">
      <c r="B249" s="46"/>
      <c r="C249" s="279" t="s">
        <v>407</v>
      </c>
      <c r="D249" s="279" t="s">
        <v>288</v>
      </c>
      <c r="E249" s="280" t="s">
        <v>408</v>
      </c>
      <c r="F249" s="281" t="s">
        <v>409</v>
      </c>
      <c r="G249" s="282" t="s">
        <v>136</v>
      </c>
      <c r="H249" s="283">
        <v>15.810000000000001</v>
      </c>
      <c r="I249" s="284"/>
      <c r="J249" s="285">
        <f>ROUND(I249*H249,2)</f>
        <v>0</v>
      </c>
      <c r="K249" s="281" t="s">
        <v>137</v>
      </c>
      <c r="L249" s="286"/>
      <c r="M249" s="287" t="s">
        <v>21</v>
      </c>
      <c r="N249" s="288" t="s">
        <v>46</v>
      </c>
      <c r="O249" s="47"/>
      <c r="P249" s="230">
        <f>O249*H249</f>
        <v>0</v>
      </c>
      <c r="Q249" s="230">
        <v>0.13</v>
      </c>
      <c r="R249" s="230">
        <f>Q249*H249</f>
        <v>2.0553000000000003</v>
      </c>
      <c r="S249" s="230">
        <v>0</v>
      </c>
      <c r="T249" s="231">
        <f>S249*H249</f>
        <v>0</v>
      </c>
      <c r="AR249" s="24" t="s">
        <v>174</v>
      </c>
      <c r="AT249" s="24" t="s">
        <v>288</v>
      </c>
      <c r="AU249" s="24" t="s">
        <v>85</v>
      </c>
      <c r="AY249" s="24" t="s">
        <v>131</v>
      </c>
      <c r="BE249" s="232">
        <f>IF(N249="základní",J249,0)</f>
        <v>0</v>
      </c>
      <c r="BF249" s="232">
        <f>IF(N249="snížená",J249,0)</f>
        <v>0</v>
      </c>
      <c r="BG249" s="232">
        <f>IF(N249="zákl. přenesená",J249,0)</f>
        <v>0</v>
      </c>
      <c r="BH249" s="232">
        <f>IF(N249="sníž. přenesená",J249,0)</f>
        <v>0</v>
      </c>
      <c r="BI249" s="232">
        <f>IF(N249="nulová",J249,0)</f>
        <v>0</v>
      </c>
      <c r="BJ249" s="24" t="s">
        <v>83</v>
      </c>
      <c r="BK249" s="232">
        <f>ROUND(I249*H249,2)</f>
        <v>0</v>
      </c>
      <c r="BL249" s="24" t="s">
        <v>138</v>
      </c>
      <c r="BM249" s="24" t="s">
        <v>410</v>
      </c>
    </row>
    <row r="250" s="1" customFormat="1">
      <c r="B250" s="46"/>
      <c r="C250" s="74"/>
      <c r="D250" s="235" t="s">
        <v>411</v>
      </c>
      <c r="E250" s="74"/>
      <c r="F250" s="255" t="s">
        <v>412</v>
      </c>
      <c r="G250" s="74"/>
      <c r="H250" s="74"/>
      <c r="I250" s="191"/>
      <c r="J250" s="74"/>
      <c r="K250" s="74"/>
      <c r="L250" s="72"/>
      <c r="M250" s="256"/>
      <c r="N250" s="47"/>
      <c r="O250" s="47"/>
      <c r="P250" s="47"/>
      <c r="Q250" s="47"/>
      <c r="R250" s="47"/>
      <c r="S250" s="47"/>
      <c r="T250" s="95"/>
      <c r="AT250" s="24" t="s">
        <v>411</v>
      </c>
      <c r="AU250" s="24" t="s">
        <v>85</v>
      </c>
    </row>
    <row r="251" s="12" customFormat="1">
      <c r="B251" s="244"/>
      <c r="C251" s="245"/>
      <c r="D251" s="235" t="s">
        <v>140</v>
      </c>
      <c r="E251" s="246" t="s">
        <v>21</v>
      </c>
      <c r="F251" s="247" t="s">
        <v>400</v>
      </c>
      <c r="G251" s="245"/>
      <c r="H251" s="248">
        <v>15.5</v>
      </c>
      <c r="I251" s="249"/>
      <c r="J251" s="245"/>
      <c r="K251" s="245"/>
      <c r="L251" s="250"/>
      <c r="M251" s="251"/>
      <c r="N251" s="252"/>
      <c r="O251" s="252"/>
      <c r="P251" s="252"/>
      <c r="Q251" s="252"/>
      <c r="R251" s="252"/>
      <c r="S251" s="252"/>
      <c r="T251" s="253"/>
      <c r="AT251" s="254" t="s">
        <v>140</v>
      </c>
      <c r="AU251" s="254" t="s">
        <v>85</v>
      </c>
      <c r="AV251" s="12" t="s">
        <v>85</v>
      </c>
      <c r="AW251" s="12" t="s">
        <v>39</v>
      </c>
      <c r="AX251" s="12" t="s">
        <v>75</v>
      </c>
      <c r="AY251" s="254" t="s">
        <v>131</v>
      </c>
    </row>
    <row r="252" s="13" customFormat="1">
      <c r="B252" s="257"/>
      <c r="C252" s="258"/>
      <c r="D252" s="235" t="s">
        <v>140</v>
      </c>
      <c r="E252" s="259" t="s">
        <v>21</v>
      </c>
      <c r="F252" s="260" t="s">
        <v>203</v>
      </c>
      <c r="G252" s="258"/>
      <c r="H252" s="261">
        <v>15.5</v>
      </c>
      <c r="I252" s="262"/>
      <c r="J252" s="258"/>
      <c r="K252" s="258"/>
      <c r="L252" s="263"/>
      <c r="M252" s="264"/>
      <c r="N252" s="265"/>
      <c r="O252" s="265"/>
      <c r="P252" s="265"/>
      <c r="Q252" s="265"/>
      <c r="R252" s="265"/>
      <c r="S252" s="265"/>
      <c r="T252" s="266"/>
      <c r="AT252" s="267" t="s">
        <v>140</v>
      </c>
      <c r="AU252" s="267" t="s">
        <v>85</v>
      </c>
      <c r="AV252" s="13" t="s">
        <v>149</v>
      </c>
      <c r="AW252" s="13" t="s">
        <v>39</v>
      </c>
      <c r="AX252" s="13" t="s">
        <v>75</v>
      </c>
      <c r="AY252" s="267" t="s">
        <v>131</v>
      </c>
    </row>
    <row r="253" s="12" customFormat="1">
      <c r="B253" s="244"/>
      <c r="C253" s="245"/>
      <c r="D253" s="235" t="s">
        <v>140</v>
      </c>
      <c r="E253" s="246" t="s">
        <v>21</v>
      </c>
      <c r="F253" s="247" t="s">
        <v>413</v>
      </c>
      <c r="G253" s="245"/>
      <c r="H253" s="248">
        <v>15.810000000000001</v>
      </c>
      <c r="I253" s="249"/>
      <c r="J253" s="245"/>
      <c r="K253" s="245"/>
      <c r="L253" s="250"/>
      <c r="M253" s="251"/>
      <c r="N253" s="252"/>
      <c r="O253" s="252"/>
      <c r="P253" s="252"/>
      <c r="Q253" s="252"/>
      <c r="R253" s="252"/>
      <c r="S253" s="252"/>
      <c r="T253" s="253"/>
      <c r="AT253" s="254" t="s">
        <v>140</v>
      </c>
      <c r="AU253" s="254" t="s">
        <v>85</v>
      </c>
      <c r="AV253" s="12" t="s">
        <v>85</v>
      </c>
      <c r="AW253" s="12" t="s">
        <v>39</v>
      </c>
      <c r="AX253" s="12" t="s">
        <v>83</v>
      </c>
      <c r="AY253" s="254" t="s">
        <v>131</v>
      </c>
    </row>
    <row r="254" s="1" customFormat="1" ht="51" customHeight="1">
      <c r="B254" s="46"/>
      <c r="C254" s="221" t="s">
        <v>414</v>
      </c>
      <c r="D254" s="221" t="s">
        <v>133</v>
      </c>
      <c r="E254" s="222" t="s">
        <v>415</v>
      </c>
      <c r="F254" s="223" t="s">
        <v>416</v>
      </c>
      <c r="G254" s="224" t="s">
        <v>136</v>
      </c>
      <c r="H254" s="225">
        <v>542.5</v>
      </c>
      <c r="I254" s="226"/>
      <c r="J254" s="227">
        <f>ROUND(I254*H254,2)</f>
        <v>0</v>
      </c>
      <c r="K254" s="223" t="s">
        <v>137</v>
      </c>
      <c r="L254" s="72"/>
      <c r="M254" s="228" t="s">
        <v>21</v>
      </c>
      <c r="N254" s="229" t="s">
        <v>46</v>
      </c>
      <c r="O254" s="47"/>
      <c r="P254" s="230">
        <f>O254*H254</f>
        <v>0</v>
      </c>
      <c r="Q254" s="230">
        <v>0.10362</v>
      </c>
      <c r="R254" s="230">
        <f>Q254*H254</f>
        <v>56.213850000000001</v>
      </c>
      <c r="S254" s="230">
        <v>0</v>
      </c>
      <c r="T254" s="231">
        <f>S254*H254</f>
        <v>0</v>
      </c>
      <c r="AR254" s="24" t="s">
        <v>138</v>
      </c>
      <c r="AT254" s="24" t="s">
        <v>133</v>
      </c>
      <c r="AU254" s="24" t="s">
        <v>85</v>
      </c>
      <c r="AY254" s="24" t="s">
        <v>131</v>
      </c>
      <c r="BE254" s="232">
        <f>IF(N254="základní",J254,0)</f>
        <v>0</v>
      </c>
      <c r="BF254" s="232">
        <f>IF(N254="snížená",J254,0)</f>
        <v>0</v>
      </c>
      <c r="BG254" s="232">
        <f>IF(N254="zákl. přenesená",J254,0)</f>
        <v>0</v>
      </c>
      <c r="BH254" s="232">
        <f>IF(N254="sníž. přenesená",J254,0)</f>
        <v>0</v>
      </c>
      <c r="BI254" s="232">
        <f>IF(N254="nulová",J254,0)</f>
        <v>0</v>
      </c>
      <c r="BJ254" s="24" t="s">
        <v>83</v>
      </c>
      <c r="BK254" s="232">
        <f>ROUND(I254*H254,2)</f>
        <v>0</v>
      </c>
      <c r="BL254" s="24" t="s">
        <v>138</v>
      </c>
      <c r="BM254" s="24" t="s">
        <v>417</v>
      </c>
    </row>
    <row r="255" s="11" customFormat="1">
      <c r="B255" s="233"/>
      <c r="C255" s="234"/>
      <c r="D255" s="235" t="s">
        <v>140</v>
      </c>
      <c r="E255" s="236" t="s">
        <v>21</v>
      </c>
      <c r="F255" s="237" t="s">
        <v>356</v>
      </c>
      <c r="G255" s="234"/>
      <c r="H255" s="236" t="s">
        <v>21</v>
      </c>
      <c r="I255" s="238"/>
      <c r="J255" s="234"/>
      <c r="K255" s="234"/>
      <c r="L255" s="239"/>
      <c r="M255" s="240"/>
      <c r="N255" s="241"/>
      <c r="O255" s="241"/>
      <c r="P255" s="241"/>
      <c r="Q255" s="241"/>
      <c r="R255" s="241"/>
      <c r="S255" s="241"/>
      <c r="T255" s="242"/>
      <c r="AT255" s="243" t="s">
        <v>140</v>
      </c>
      <c r="AU255" s="243" t="s">
        <v>85</v>
      </c>
      <c r="AV255" s="11" t="s">
        <v>83</v>
      </c>
      <c r="AW255" s="11" t="s">
        <v>39</v>
      </c>
      <c r="AX255" s="11" t="s">
        <v>75</v>
      </c>
      <c r="AY255" s="243" t="s">
        <v>131</v>
      </c>
    </row>
    <row r="256" s="12" customFormat="1">
      <c r="B256" s="244"/>
      <c r="C256" s="245"/>
      <c r="D256" s="235" t="s">
        <v>140</v>
      </c>
      <c r="E256" s="246" t="s">
        <v>21</v>
      </c>
      <c r="F256" s="247" t="s">
        <v>418</v>
      </c>
      <c r="G256" s="245"/>
      <c r="H256" s="248">
        <v>30</v>
      </c>
      <c r="I256" s="249"/>
      <c r="J256" s="245"/>
      <c r="K256" s="245"/>
      <c r="L256" s="250"/>
      <c r="M256" s="251"/>
      <c r="N256" s="252"/>
      <c r="O256" s="252"/>
      <c r="P256" s="252"/>
      <c r="Q256" s="252"/>
      <c r="R256" s="252"/>
      <c r="S256" s="252"/>
      <c r="T256" s="253"/>
      <c r="AT256" s="254" t="s">
        <v>140</v>
      </c>
      <c r="AU256" s="254" t="s">
        <v>85</v>
      </c>
      <c r="AV256" s="12" t="s">
        <v>85</v>
      </c>
      <c r="AW256" s="12" t="s">
        <v>39</v>
      </c>
      <c r="AX256" s="12" t="s">
        <v>75</v>
      </c>
      <c r="AY256" s="254" t="s">
        <v>131</v>
      </c>
    </row>
    <row r="257" s="12" customFormat="1">
      <c r="B257" s="244"/>
      <c r="C257" s="245"/>
      <c r="D257" s="235" t="s">
        <v>140</v>
      </c>
      <c r="E257" s="246" t="s">
        <v>21</v>
      </c>
      <c r="F257" s="247" t="s">
        <v>419</v>
      </c>
      <c r="G257" s="245"/>
      <c r="H257" s="248">
        <v>173</v>
      </c>
      <c r="I257" s="249"/>
      <c r="J257" s="245"/>
      <c r="K257" s="245"/>
      <c r="L257" s="250"/>
      <c r="M257" s="251"/>
      <c r="N257" s="252"/>
      <c r="O257" s="252"/>
      <c r="P257" s="252"/>
      <c r="Q257" s="252"/>
      <c r="R257" s="252"/>
      <c r="S257" s="252"/>
      <c r="T257" s="253"/>
      <c r="AT257" s="254" t="s">
        <v>140</v>
      </c>
      <c r="AU257" s="254" t="s">
        <v>85</v>
      </c>
      <c r="AV257" s="12" t="s">
        <v>85</v>
      </c>
      <c r="AW257" s="12" t="s">
        <v>39</v>
      </c>
      <c r="AX257" s="12" t="s">
        <v>75</v>
      </c>
      <c r="AY257" s="254" t="s">
        <v>131</v>
      </c>
    </row>
    <row r="258" s="12" customFormat="1">
      <c r="B258" s="244"/>
      <c r="C258" s="245"/>
      <c r="D258" s="235" t="s">
        <v>140</v>
      </c>
      <c r="E258" s="246" t="s">
        <v>21</v>
      </c>
      <c r="F258" s="247" t="s">
        <v>420</v>
      </c>
      <c r="G258" s="245"/>
      <c r="H258" s="248">
        <v>304.5</v>
      </c>
      <c r="I258" s="249"/>
      <c r="J258" s="245"/>
      <c r="K258" s="245"/>
      <c r="L258" s="250"/>
      <c r="M258" s="251"/>
      <c r="N258" s="252"/>
      <c r="O258" s="252"/>
      <c r="P258" s="252"/>
      <c r="Q258" s="252"/>
      <c r="R258" s="252"/>
      <c r="S258" s="252"/>
      <c r="T258" s="253"/>
      <c r="AT258" s="254" t="s">
        <v>140</v>
      </c>
      <c r="AU258" s="254" t="s">
        <v>85</v>
      </c>
      <c r="AV258" s="12" t="s">
        <v>85</v>
      </c>
      <c r="AW258" s="12" t="s">
        <v>39</v>
      </c>
      <c r="AX258" s="12" t="s">
        <v>75</v>
      </c>
      <c r="AY258" s="254" t="s">
        <v>131</v>
      </c>
    </row>
    <row r="259" s="13" customFormat="1">
      <c r="B259" s="257"/>
      <c r="C259" s="258"/>
      <c r="D259" s="235" t="s">
        <v>140</v>
      </c>
      <c r="E259" s="259" t="s">
        <v>21</v>
      </c>
      <c r="F259" s="260" t="s">
        <v>203</v>
      </c>
      <c r="G259" s="258"/>
      <c r="H259" s="261">
        <v>507.5</v>
      </c>
      <c r="I259" s="262"/>
      <c r="J259" s="258"/>
      <c r="K259" s="258"/>
      <c r="L259" s="263"/>
      <c r="M259" s="264"/>
      <c r="N259" s="265"/>
      <c r="O259" s="265"/>
      <c r="P259" s="265"/>
      <c r="Q259" s="265"/>
      <c r="R259" s="265"/>
      <c r="S259" s="265"/>
      <c r="T259" s="266"/>
      <c r="AT259" s="267" t="s">
        <v>140</v>
      </c>
      <c r="AU259" s="267" t="s">
        <v>85</v>
      </c>
      <c r="AV259" s="13" t="s">
        <v>149</v>
      </c>
      <c r="AW259" s="13" t="s">
        <v>39</v>
      </c>
      <c r="AX259" s="13" t="s">
        <v>75</v>
      </c>
      <c r="AY259" s="267" t="s">
        <v>131</v>
      </c>
    </row>
    <row r="260" s="12" customFormat="1">
      <c r="B260" s="244"/>
      <c r="C260" s="245"/>
      <c r="D260" s="235" t="s">
        <v>140</v>
      </c>
      <c r="E260" s="246" t="s">
        <v>21</v>
      </c>
      <c r="F260" s="247" t="s">
        <v>421</v>
      </c>
      <c r="G260" s="245"/>
      <c r="H260" s="248">
        <v>35</v>
      </c>
      <c r="I260" s="249"/>
      <c r="J260" s="245"/>
      <c r="K260" s="245"/>
      <c r="L260" s="250"/>
      <c r="M260" s="251"/>
      <c r="N260" s="252"/>
      <c r="O260" s="252"/>
      <c r="P260" s="252"/>
      <c r="Q260" s="252"/>
      <c r="R260" s="252"/>
      <c r="S260" s="252"/>
      <c r="T260" s="253"/>
      <c r="AT260" s="254" t="s">
        <v>140</v>
      </c>
      <c r="AU260" s="254" t="s">
        <v>85</v>
      </c>
      <c r="AV260" s="12" t="s">
        <v>85</v>
      </c>
      <c r="AW260" s="12" t="s">
        <v>39</v>
      </c>
      <c r="AX260" s="12" t="s">
        <v>75</v>
      </c>
      <c r="AY260" s="254" t="s">
        <v>131</v>
      </c>
    </row>
    <row r="261" s="14" customFormat="1">
      <c r="B261" s="268"/>
      <c r="C261" s="269"/>
      <c r="D261" s="235" t="s">
        <v>140</v>
      </c>
      <c r="E261" s="270" t="s">
        <v>21</v>
      </c>
      <c r="F261" s="271" t="s">
        <v>208</v>
      </c>
      <c r="G261" s="269"/>
      <c r="H261" s="272">
        <v>542.5</v>
      </c>
      <c r="I261" s="273"/>
      <c r="J261" s="269"/>
      <c r="K261" s="269"/>
      <c r="L261" s="274"/>
      <c r="M261" s="275"/>
      <c r="N261" s="276"/>
      <c r="O261" s="276"/>
      <c r="P261" s="276"/>
      <c r="Q261" s="276"/>
      <c r="R261" s="276"/>
      <c r="S261" s="276"/>
      <c r="T261" s="277"/>
      <c r="AT261" s="278" t="s">
        <v>140</v>
      </c>
      <c r="AU261" s="278" t="s">
        <v>85</v>
      </c>
      <c r="AV261" s="14" t="s">
        <v>138</v>
      </c>
      <c r="AW261" s="14" t="s">
        <v>39</v>
      </c>
      <c r="AX261" s="14" t="s">
        <v>83</v>
      </c>
      <c r="AY261" s="278" t="s">
        <v>131</v>
      </c>
    </row>
    <row r="262" s="1" customFormat="1" ht="25.5" customHeight="1">
      <c r="B262" s="46"/>
      <c r="C262" s="279" t="s">
        <v>422</v>
      </c>
      <c r="D262" s="279" t="s">
        <v>288</v>
      </c>
      <c r="E262" s="280" t="s">
        <v>423</v>
      </c>
      <c r="F262" s="281" t="s">
        <v>424</v>
      </c>
      <c r="G262" s="282" t="s">
        <v>136</v>
      </c>
      <c r="H262" s="283">
        <v>30.600000000000001</v>
      </c>
      <c r="I262" s="284"/>
      <c r="J262" s="285">
        <f>ROUND(I262*H262,2)</f>
        <v>0</v>
      </c>
      <c r="K262" s="281" t="s">
        <v>137</v>
      </c>
      <c r="L262" s="286"/>
      <c r="M262" s="287" t="s">
        <v>21</v>
      </c>
      <c r="N262" s="288" t="s">
        <v>46</v>
      </c>
      <c r="O262" s="47"/>
      <c r="P262" s="230">
        <f>O262*H262</f>
        <v>0</v>
      </c>
      <c r="Q262" s="230">
        <v>0.185</v>
      </c>
      <c r="R262" s="230">
        <f>Q262*H262</f>
        <v>5.6610000000000005</v>
      </c>
      <c r="S262" s="230">
        <v>0</v>
      </c>
      <c r="T262" s="231">
        <f>S262*H262</f>
        <v>0</v>
      </c>
      <c r="AR262" s="24" t="s">
        <v>174</v>
      </c>
      <c r="AT262" s="24" t="s">
        <v>288</v>
      </c>
      <c r="AU262" s="24" t="s">
        <v>85</v>
      </c>
      <c r="AY262" s="24" t="s">
        <v>131</v>
      </c>
      <c r="BE262" s="232">
        <f>IF(N262="základní",J262,0)</f>
        <v>0</v>
      </c>
      <c r="BF262" s="232">
        <f>IF(N262="snížená",J262,0)</f>
        <v>0</v>
      </c>
      <c r="BG262" s="232">
        <f>IF(N262="zákl. přenesená",J262,0)</f>
        <v>0</v>
      </c>
      <c r="BH262" s="232">
        <f>IF(N262="sníž. přenesená",J262,0)</f>
        <v>0</v>
      </c>
      <c r="BI262" s="232">
        <f>IF(N262="nulová",J262,0)</f>
        <v>0</v>
      </c>
      <c r="BJ262" s="24" t="s">
        <v>83</v>
      </c>
      <c r="BK262" s="232">
        <f>ROUND(I262*H262,2)</f>
        <v>0</v>
      </c>
      <c r="BL262" s="24" t="s">
        <v>138</v>
      </c>
      <c r="BM262" s="24" t="s">
        <v>425</v>
      </c>
    </row>
    <row r="263" s="12" customFormat="1">
      <c r="B263" s="244"/>
      <c r="C263" s="245"/>
      <c r="D263" s="235" t="s">
        <v>140</v>
      </c>
      <c r="E263" s="246" t="s">
        <v>21</v>
      </c>
      <c r="F263" s="247" t="s">
        <v>418</v>
      </c>
      <c r="G263" s="245"/>
      <c r="H263" s="248">
        <v>30</v>
      </c>
      <c r="I263" s="249"/>
      <c r="J263" s="245"/>
      <c r="K263" s="245"/>
      <c r="L263" s="250"/>
      <c r="M263" s="251"/>
      <c r="N263" s="252"/>
      <c r="O263" s="252"/>
      <c r="P263" s="252"/>
      <c r="Q263" s="252"/>
      <c r="R263" s="252"/>
      <c r="S263" s="252"/>
      <c r="T263" s="253"/>
      <c r="AT263" s="254" t="s">
        <v>140</v>
      </c>
      <c r="AU263" s="254" t="s">
        <v>85</v>
      </c>
      <c r="AV263" s="12" t="s">
        <v>85</v>
      </c>
      <c r="AW263" s="12" t="s">
        <v>39</v>
      </c>
      <c r="AX263" s="12" t="s">
        <v>75</v>
      </c>
      <c r="AY263" s="254" t="s">
        <v>131</v>
      </c>
    </row>
    <row r="264" s="13" customFormat="1">
      <c r="B264" s="257"/>
      <c r="C264" s="258"/>
      <c r="D264" s="235" t="s">
        <v>140</v>
      </c>
      <c r="E264" s="259" t="s">
        <v>21</v>
      </c>
      <c r="F264" s="260" t="s">
        <v>203</v>
      </c>
      <c r="G264" s="258"/>
      <c r="H264" s="261">
        <v>30</v>
      </c>
      <c r="I264" s="262"/>
      <c r="J264" s="258"/>
      <c r="K264" s="258"/>
      <c r="L264" s="263"/>
      <c r="M264" s="264"/>
      <c r="N264" s="265"/>
      <c r="O264" s="265"/>
      <c r="P264" s="265"/>
      <c r="Q264" s="265"/>
      <c r="R264" s="265"/>
      <c r="S264" s="265"/>
      <c r="T264" s="266"/>
      <c r="AT264" s="267" t="s">
        <v>140</v>
      </c>
      <c r="AU264" s="267" t="s">
        <v>85</v>
      </c>
      <c r="AV264" s="13" t="s">
        <v>149</v>
      </c>
      <c r="AW264" s="13" t="s">
        <v>39</v>
      </c>
      <c r="AX264" s="13" t="s">
        <v>75</v>
      </c>
      <c r="AY264" s="267" t="s">
        <v>131</v>
      </c>
    </row>
    <row r="265" s="12" customFormat="1">
      <c r="B265" s="244"/>
      <c r="C265" s="245"/>
      <c r="D265" s="235" t="s">
        <v>140</v>
      </c>
      <c r="E265" s="246" t="s">
        <v>21</v>
      </c>
      <c r="F265" s="247" t="s">
        <v>426</v>
      </c>
      <c r="G265" s="245"/>
      <c r="H265" s="248">
        <v>30.600000000000001</v>
      </c>
      <c r="I265" s="249"/>
      <c r="J265" s="245"/>
      <c r="K265" s="245"/>
      <c r="L265" s="250"/>
      <c r="M265" s="251"/>
      <c r="N265" s="252"/>
      <c r="O265" s="252"/>
      <c r="P265" s="252"/>
      <c r="Q265" s="252"/>
      <c r="R265" s="252"/>
      <c r="S265" s="252"/>
      <c r="T265" s="253"/>
      <c r="AT265" s="254" t="s">
        <v>140</v>
      </c>
      <c r="AU265" s="254" t="s">
        <v>85</v>
      </c>
      <c r="AV265" s="12" t="s">
        <v>85</v>
      </c>
      <c r="AW265" s="12" t="s">
        <v>39</v>
      </c>
      <c r="AX265" s="12" t="s">
        <v>83</v>
      </c>
      <c r="AY265" s="254" t="s">
        <v>131</v>
      </c>
    </row>
    <row r="266" s="1" customFormat="1" ht="16.5" customHeight="1">
      <c r="B266" s="46"/>
      <c r="C266" s="279" t="s">
        <v>427</v>
      </c>
      <c r="D266" s="279" t="s">
        <v>288</v>
      </c>
      <c r="E266" s="280" t="s">
        <v>428</v>
      </c>
      <c r="F266" s="281" t="s">
        <v>429</v>
      </c>
      <c r="G266" s="282" t="s">
        <v>136</v>
      </c>
      <c r="H266" s="283">
        <v>310.58999999999997</v>
      </c>
      <c r="I266" s="284"/>
      <c r="J266" s="285">
        <f>ROUND(I266*H266,2)</f>
        <v>0</v>
      </c>
      <c r="K266" s="281" t="s">
        <v>137</v>
      </c>
      <c r="L266" s="286"/>
      <c r="M266" s="287" t="s">
        <v>21</v>
      </c>
      <c r="N266" s="288" t="s">
        <v>46</v>
      </c>
      <c r="O266" s="47"/>
      <c r="P266" s="230">
        <f>O266*H266</f>
        <v>0</v>
      </c>
      <c r="Q266" s="230">
        <v>0.183</v>
      </c>
      <c r="R266" s="230">
        <f>Q266*H266</f>
        <v>56.837969999999991</v>
      </c>
      <c r="S266" s="230">
        <v>0</v>
      </c>
      <c r="T266" s="231">
        <f>S266*H266</f>
        <v>0</v>
      </c>
      <c r="AR266" s="24" t="s">
        <v>174</v>
      </c>
      <c r="AT266" s="24" t="s">
        <v>288</v>
      </c>
      <c r="AU266" s="24" t="s">
        <v>85</v>
      </c>
      <c r="AY266" s="24" t="s">
        <v>131</v>
      </c>
      <c r="BE266" s="232">
        <f>IF(N266="základní",J266,0)</f>
        <v>0</v>
      </c>
      <c r="BF266" s="232">
        <f>IF(N266="snížená",J266,0)</f>
        <v>0</v>
      </c>
      <c r="BG266" s="232">
        <f>IF(N266="zákl. přenesená",J266,0)</f>
        <v>0</v>
      </c>
      <c r="BH266" s="232">
        <f>IF(N266="sníž. přenesená",J266,0)</f>
        <v>0</v>
      </c>
      <c r="BI266" s="232">
        <f>IF(N266="nulová",J266,0)</f>
        <v>0</v>
      </c>
      <c r="BJ266" s="24" t="s">
        <v>83</v>
      </c>
      <c r="BK266" s="232">
        <f>ROUND(I266*H266,2)</f>
        <v>0</v>
      </c>
      <c r="BL266" s="24" t="s">
        <v>138</v>
      </c>
      <c r="BM266" s="24" t="s">
        <v>430</v>
      </c>
    </row>
    <row r="267" s="12" customFormat="1">
      <c r="B267" s="244"/>
      <c r="C267" s="245"/>
      <c r="D267" s="235" t="s">
        <v>140</v>
      </c>
      <c r="E267" s="246" t="s">
        <v>21</v>
      </c>
      <c r="F267" s="247" t="s">
        <v>420</v>
      </c>
      <c r="G267" s="245"/>
      <c r="H267" s="248">
        <v>304.5</v>
      </c>
      <c r="I267" s="249"/>
      <c r="J267" s="245"/>
      <c r="K267" s="245"/>
      <c r="L267" s="250"/>
      <c r="M267" s="251"/>
      <c r="N267" s="252"/>
      <c r="O267" s="252"/>
      <c r="P267" s="252"/>
      <c r="Q267" s="252"/>
      <c r="R267" s="252"/>
      <c r="S267" s="252"/>
      <c r="T267" s="253"/>
      <c r="AT267" s="254" t="s">
        <v>140</v>
      </c>
      <c r="AU267" s="254" t="s">
        <v>85</v>
      </c>
      <c r="AV267" s="12" t="s">
        <v>85</v>
      </c>
      <c r="AW267" s="12" t="s">
        <v>39</v>
      </c>
      <c r="AX267" s="12" t="s">
        <v>75</v>
      </c>
      <c r="AY267" s="254" t="s">
        <v>131</v>
      </c>
    </row>
    <row r="268" s="13" customFormat="1">
      <c r="B268" s="257"/>
      <c r="C268" s="258"/>
      <c r="D268" s="235" t="s">
        <v>140</v>
      </c>
      <c r="E268" s="259" t="s">
        <v>21</v>
      </c>
      <c r="F268" s="260" t="s">
        <v>203</v>
      </c>
      <c r="G268" s="258"/>
      <c r="H268" s="261">
        <v>304.5</v>
      </c>
      <c r="I268" s="262"/>
      <c r="J268" s="258"/>
      <c r="K268" s="258"/>
      <c r="L268" s="263"/>
      <c r="M268" s="264"/>
      <c r="N268" s="265"/>
      <c r="O268" s="265"/>
      <c r="P268" s="265"/>
      <c r="Q268" s="265"/>
      <c r="R268" s="265"/>
      <c r="S268" s="265"/>
      <c r="T268" s="266"/>
      <c r="AT268" s="267" t="s">
        <v>140</v>
      </c>
      <c r="AU268" s="267" t="s">
        <v>85</v>
      </c>
      <c r="AV268" s="13" t="s">
        <v>149</v>
      </c>
      <c r="AW268" s="13" t="s">
        <v>39</v>
      </c>
      <c r="AX268" s="13" t="s">
        <v>75</v>
      </c>
      <c r="AY268" s="267" t="s">
        <v>131</v>
      </c>
    </row>
    <row r="269" s="12" customFormat="1">
      <c r="B269" s="244"/>
      <c r="C269" s="245"/>
      <c r="D269" s="235" t="s">
        <v>140</v>
      </c>
      <c r="E269" s="246" t="s">
        <v>21</v>
      </c>
      <c r="F269" s="247" t="s">
        <v>431</v>
      </c>
      <c r="G269" s="245"/>
      <c r="H269" s="248">
        <v>310.58999999999997</v>
      </c>
      <c r="I269" s="249"/>
      <c r="J269" s="245"/>
      <c r="K269" s="245"/>
      <c r="L269" s="250"/>
      <c r="M269" s="251"/>
      <c r="N269" s="252"/>
      <c r="O269" s="252"/>
      <c r="P269" s="252"/>
      <c r="Q269" s="252"/>
      <c r="R269" s="252"/>
      <c r="S269" s="252"/>
      <c r="T269" s="253"/>
      <c r="AT269" s="254" t="s">
        <v>140</v>
      </c>
      <c r="AU269" s="254" t="s">
        <v>85</v>
      </c>
      <c r="AV269" s="12" t="s">
        <v>85</v>
      </c>
      <c r="AW269" s="12" t="s">
        <v>39</v>
      </c>
      <c r="AX269" s="12" t="s">
        <v>83</v>
      </c>
      <c r="AY269" s="254" t="s">
        <v>131</v>
      </c>
    </row>
    <row r="270" s="1" customFormat="1" ht="16.5" customHeight="1">
      <c r="B270" s="46"/>
      <c r="C270" s="279" t="s">
        <v>432</v>
      </c>
      <c r="D270" s="279" t="s">
        <v>288</v>
      </c>
      <c r="E270" s="280" t="s">
        <v>433</v>
      </c>
      <c r="F270" s="281" t="s">
        <v>434</v>
      </c>
      <c r="G270" s="282" t="s">
        <v>136</v>
      </c>
      <c r="H270" s="283">
        <v>176.46000000000001</v>
      </c>
      <c r="I270" s="284"/>
      <c r="J270" s="285">
        <f>ROUND(I270*H270,2)</f>
        <v>0</v>
      </c>
      <c r="K270" s="281" t="s">
        <v>137</v>
      </c>
      <c r="L270" s="286"/>
      <c r="M270" s="287" t="s">
        <v>21</v>
      </c>
      <c r="N270" s="288" t="s">
        <v>46</v>
      </c>
      <c r="O270" s="47"/>
      <c r="P270" s="230">
        <f>O270*H270</f>
        <v>0</v>
      </c>
      <c r="Q270" s="230">
        <v>0.183</v>
      </c>
      <c r="R270" s="230">
        <f>Q270*H270</f>
        <v>32.292180000000002</v>
      </c>
      <c r="S270" s="230">
        <v>0</v>
      </c>
      <c r="T270" s="231">
        <f>S270*H270</f>
        <v>0</v>
      </c>
      <c r="AR270" s="24" t="s">
        <v>174</v>
      </c>
      <c r="AT270" s="24" t="s">
        <v>288</v>
      </c>
      <c r="AU270" s="24" t="s">
        <v>85</v>
      </c>
      <c r="AY270" s="24" t="s">
        <v>131</v>
      </c>
      <c r="BE270" s="232">
        <f>IF(N270="základní",J270,0)</f>
        <v>0</v>
      </c>
      <c r="BF270" s="232">
        <f>IF(N270="snížená",J270,0)</f>
        <v>0</v>
      </c>
      <c r="BG270" s="232">
        <f>IF(N270="zákl. přenesená",J270,0)</f>
        <v>0</v>
      </c>
      <c r="BH270" s="232">
        <f>IF(N270="sníž. přenesená",J270,0)</f>
        <v>0</v>
      </c>
      <c r="BI270" s="232">
        <f>IF(N270="nulová",J270,0)</f>
        <v>0</v>
      </c>
      <c r="BJ270" s="24" t="s">
        <v>83</v>
      </c>
      <c r="BK270" s="232">
        <f>ROUND(I270*H270,2)</f>
        <v>0</v>
      </c>
      <c r="BL270" s="24" t="s">
        <v>138</v>
      </c>
      <c r="BM270" s="24" t="s">
        <v>435</v>
      </c>
    </row>
    <row r="271" s="12" customFormat="1">
      <c r="B271" s="244"/>
      <c r="C271" s="245"/>
      <c r="D271" s="235" t="s">
        <v>140</v>
      </c>
      <c r="E271" s="246" t="s">
        <v>21</v>
      </c>
      <c r="F271" s="247" t="s">
        <v>436</v>
      </c>
      <c r="G271" s="245"/>
      <c r="H271" s="248">
        <v>173</v>
      </c>
      <c r="I271" s="249"/>
      <c r="J271" s="245"/>
      <c r="K271" s="245"/>
      <c r="L271" s="250"/>
      <c r="M271" s="251"/>
      <c r="N271" s="252"/>
      <c r="O271" s="252"/>
      <c r="P271" s="252"/>
      <c r="Q271" s="252"/>
      <c r="R271" s="252"/>
      <c r="S271" s="252"/>
      <c r="T271" s="253"/>
      <c r="AT271" s="254" t="s">
        <v>140</v>
      </c>
      <c r="AU271" s="254" t="s">
        <v>85</v>
      </c>
      <c r="AV271" s="12" t="s">
        <v>85</v>
      </c>
      <c r="AW271" s="12" t="s">
        <v>39</v>
      </c>
      <c r="AX271" s="12" t="s">
        <v>75</v>
      </c>
      <c r="AY271" s="254" t="s">
        <v>131</v>
      </c>
    </row>
    <row r="272" s="13" customFormat="1">
      <c r="B272" s="257"/>
      <c r="C272" s="258"/>
      <c r="D272" s="235" t="s">
        <v>140</v>
      </c>
      <c r="E272" s="259" t="s">
        <v>21</v>
      </c>
      <c r="F272" s="260" t="s">
        <v>203</v>
      </c>
      <c r="G272" s="258"/>
      <c r="H272" s="261">
        <v>173</v>
      </c>
      <c r="I272" s="262"/>
      <c r="J272" s="258"/>
      <c r="K272" s="258"/>
      <c r="L272" s="263"/>
      <c r="M272" s="264"/>
      <c r="N272" s="265"/>
      <c r="O272" s="265"/>
      <c r="P272" s="265"/>
      <c r="Q272" s="265"/>
      <c r="R272" s="265"/>
      <c r="S272" s="265"/>
      <c r="T272" s="266"/>
      <c r="AT272" s="267" t="s">
        <v>140</v>
      </c>
      <c r="AU272" s="267" t="s">
        <v>85</v>
      </c>
      <c r="AV272" s="13" t="s">
        <v>149</v>
      </c>
      <c r="AW272" s="13" t="s">
        <v>39</v>
      </c>
      <c r="AX272" s="13" t="s">
        <v>75</v>
      </c>
      <c r="AY272" s="267" t="s">
        <v>131</v>
      </c>
    </row>
    <row r="273" s="12" customFormat="1">
      <c r="B273" s="244"/>
      <c r="C273" s="245"/>
      <c r="D273" s="235" t="s">
        <v>140</v>
      </c>
      <c r="E273" s="246" t="s">
        <v>21</v>
      </c>
      <c r="F273" s="247" t="s">
        <v>437</v>
      </c>
      <c r="G273" s="245"/>
      <c r="H273" s="248">
        <v>176.46000000000001</v>
      </c>
      <c r="I273" s="249"/>
      <c r="J273" s="245"/>
      <c r="K273" s="245"/>
      <c r="L273" s="250"/>
      <c r="M273" s="251"/>
      <c r="N273" s="252"/>
      <c r="O273" s="252"/>
      <c r="P273" s="252"/>
      <c r="Q273" s="252"/>
      <c r="R273" s="252"/>
      <c r="S273" s="252"/>
      <c r="T273" s="253"/>
      <c r="AT273" s="254" t="s">
        <v>140</v>
      </c>
      <c r="AU273" s="254" t="s">
        <v>85</v>
      </c>
      <c r="AV273" s="12" t="s">
        <v>85</v>
      </c>
      <c r="AW273" s="12" t="s">
        <v>39</v>
      </c>
      <c r="AX273" s="12" t="s">
        <v>83</v>
      </c>
      <c r="AY273" s="254" t="s">
        <v>131</v>
      </c>
    </row>
    <row r="274" s="10" customFormat="1" ht="29.88" customHeight="1">
      <c r="B274" s="205"/>
      <c r="C274" s="206"/>
      <c r="D274" s="207" t="s">
        <v>74</v>
      </c>
      <c r="E274" s="219" t="s">
        <v>174</v>
      </c>
      <c r="F274" s="219" t="s">
        <v>438</v>
      </c>
      <c r="G274" s="206"/>
      <c r="H274" s="206"/>
      <c r="I274" s="209"/>
      <c r="J274" s="220">
        <f>BK274</f>
        <v>0</v>
      </c>
      <c r="K274" s="206"/>
      <c r="L274" s="211"/>
      <c r="M274" s="212"/>
      <c r="N274" s="213"/>
      <c r="O274" s="213"/>
      <c r="P274" s="214">
        <f>SUM(P275:P293)</f>
        <v>0</v>
      </c>
      <c r="Q274" s="213"/>
      <c r="R274" s="214">
        <f>SUM(R275:R293)</f>
        <v>11.800171000000002</v>
      </c>
      <c r="S274" s="213"/>
      <c r="T274" s="215">
        <f>SUM(T275:T293)</f>
        <v>0</v>
      </c>
      <c r="AR274" s="216" t="s">
        <v>83</v>
      </c>
      <c r="AT274" s="217" t="s">
        <v>74</v>
      </c>
      <c r="AU274" s="217" t="s">
        <v>83</v>
      </c>
      <c r="AY274" s="216" t="s">
        <v>131</v>
      </c>
      <c r="BK274" s="218">
        <f>SUM(BK275:BK293)</f>
        <v>0</v>
      </c>
    </row>
    <row r="275" s="1" customFormat="1" ht="38.25" customHeight="1">
      <c r="B275" s="46"/>
      <c r="C275" s="221" t="s">
        <v>439</v>
      </c>
      <c r="D275" s="221" t="s">
        <v>133</v>
      </c>
      <c r="E275" s="222" t="s">
        <v>440</v>
      </c>
      <c r="F275" s="223" t="s">
        <v>441</v>
      </c>
      <c r="G275" s="224" t="s">
        <v>177</v>
      </c>
      <c r="H275" s="225">
        <v>50</v>
      </c>
      <c r="I275" s="226"/>
      <c r="J275" s="227">
        <f>ROUND(I275*H275,2)</f>
        <v>0</v>
      </c>
      <c r="K275" s="223" t="s">
        <v>284</v>
      </c>
      <c r="L275" s="72"/>
      <c r="M275" s="228" t="s">
        <v>21</v>
      </c>
      <c r="N275" s="229" t="s">
        <v>46</v>
      </c>
      <c r="O275" s="47"/>
      <c r="P275" s="230">
        <f>O275*H275</f>
        <v>0</v>
      </c>
      <c r="Q275" s="230">
        <v>6.0000000000000002E-05</v>
      </c>
      <c r="R275" s="230">
        <f>Q275*H275</f>
        <v>0.0030000000000000001</v>
      </c>
      <c r="S275" s="230">
        <v>0</v>
      </c>
      <c r="T275" s="231">
        <f>S275*H275</f>
        <v>0</v>
      </c>
      <c r="AR275" s="24" t="s">
        <v>138</v>
      </c>
      <c r="AT275" s="24" t="s">
        <v>133</v>
      </c>
      <c r="AU275" s="24" t="s">
        <v>85</v>
      </c>
      <c r="AY275" s="24" t="s">
        <v>131</v>
      </c>
      <c r="BE275" s="232">
        <f>IF(N275="základní",J275,0)</f>
        <v>0</v>
      </c>
      <c r="BF275" s="232">
        <f>IF(N275="snížená",J275,0)</f>
        <v>0</v>
      </c>
      <c r="BG275" s="232">
        <f>IF(N275="zákl. přenesená",J275,0)</f>
        <v>0</v>
      </c>
      <c r="BH275" s="232">
        <f>IF(N275="sníž. přenesená",J275,0)</f>
        <v>0</v>
      </c>
      <c r="BI275" s="232">
        <f>IF(N275="nulová",J275,0)</f>
        <v>0</v>
      </c>
      <c r="BJ275" s="24" t="s">
        <v>83</v>
      </c>
      <c r="BK275" s="232">
        <f>ROUND(I275*H275,2)</f>
        <v>0</v>
      </c>
      <c r="BL275" s="24" t="s">
        <v>138</v>
      </c>
      <c r="BM275" s="24" t="s">
        <v>442</v>
      </c>
    </row>
    <row r="276" s="11" customFormat="1">
      <c r="B276" s="233"/>
      <c r="C276" s="234"/>
      <c r="D276" s="235" t="s">
        <v>140</v>
      </c>
      <c r="E276" s="236" t="s">
        <v>21</v>
      </c>
      <c r="F276" s="237" t="s">
        <v>443</v>
      </c>
      <c r="G276" s="234"/>
      <c r="H276" s="236" t="s">
        <v>21</v>
      </c>
      <c r="I276" s="238"/>
      <c r="J276" s="234"/>
      <c r="K276" s="234"/>
      <c r="L276" s="239"/>
      <c r="M276" s="240"/>
      <c r="N276" s="241"/>
      <c r="O276" s="241"/>
      <c r="P276" s="241"/>
      <c r="Q276" s="241"/>
      <c r="R276" s="241"/>
      <c r="S276" s="241"/>
      <c r="T276" s="242"/>
      <c r="AT276" s="243" t="s">
        <v>140</v>
      </c>
      <c r="AU276" s="243" t="s">
        <v>85</v>
      </c>
      <c r="AV276" s="11" t="s">
        <v>83</v>
      </c>
      <c r="AW276" s="11" t="s">
        <v>39</v>
      </c>
      <c r="AX276" s="11" t="s">
        <v>75</v>
      </c>
      <c r="AY276" s="243" t="s">
        <v>131</v>
      </c>
    </row>
    <row r="277" s="11" customFormat="1">
      <c r="B277" s="233"/>
      <c r="C277" s="234"/>
      <c r="D277" s="235" t="s">
        <v>140</v>
      </c>
      <c r="E277" s="236" t="s">
        <v>21</v>
      </c>
      <c r="F277" s="237" t="s">
        <v>141</v>
      </c>
      <c r="G277" s="234"/>
      <c r="H277" s="236" t="s">
        <v>21</v>
      </c>
      <c r="I277" s="238"/>
      <c r="J277" s="234"/>
      <c r="K277" s="234"/>
      <c r="L277" s="239"/>
      <c r="M277" s="240"/>
      <c r="N277" s="241"/>
      <c r="O277" s="241"/>
      <c r="P277" s="241"/>
      <c r="Q277" s="241"/>
      <c r="R277" s="241"/>
      <c r="S277" s="241"/>
      <c r="T277" s="242"/>
      <c r="AT277" s="243" t="s">
        <v>140</v>
      </c>
      <c r="AU277" s="243" t="s">
        <v>85</v>
      </c>
      <c r="AV277" s="11" t="s">
        <v>83</v>
      </c>
      <c r="AW277" s="11" t="s">
        <v>39</v>
      </c>
      <c r="AX277" s="11" t="s">
        <v>75</v>
      </c>
      <c r="AY277" s="243" t="s">
        <v>131</v>
      </c>
    </row>
    <row r="278" s="12" customFormat="1">
      <c r="B278" s="244"/>
      <c r="C278" s="245"/>
      <c r="D278" s="235" t="s">
        <v>140</v>
      </c>
      <c r="E278" s="246" t="s">
        <v>21</v>
      </c>
      <c r="F278" s="247" t="s">
        <v>444</v>
      </c>
      <c r="G278" s="245"/>
      <c r="H278" s="248">
        <v>50</v>
      </c>
      <c r="I278" s="249"/>
      <c r="J278" s="245"/>
      <c r="K278" s="245"/>
      <c r="L278" s="250"/>
      <c r="M278" s="251"/>
      <c r="N278" s="252"/>
      <c r="O278" s="252"/>
      <c r="P278" s="252"/>
      <c r="Q278" s="252"/>
      <c r="R278" s="252"/>
      <c r="S278" s="252"/>
      <c r="T278" s="253"/>
      <c r="AT278" s="254" t="s">
        <v>140</v>
      </c>
      <c r="AU278" s="254" t="s">
        <v>85</v>
      </c>
      <c r="AV278" s="12" t="s">
        <v>85</v>
      </c>
      <c r="AW278" s="12" t="s">
        <v>39</v>
      </c>
      <c r="AX278" s="12" t="s">
        <v>83</v>
      </c>
      <c r="AY278" s="254" t="s">
        <v>131</v>
      </c>
    </row>
    <row r="279" s="1" customFormat="1" ht="25.5" customHeight="1">
      <c r="B279" s="46"/>
      <c r="C279" s="279" t="s">
        <v>445</v>
      </c>
      <c r="D279" s="279" t="s">
        <v>288</v>
      </c>
      <c r="E279" s="280" t="s">
        <v>446</v>
      </c>
      <c r="F279" s="281" t="s">
        <v>447</v>
      </c>
      <c r="G279" s="282" t="s">
        <v>177</v>
      </c>
      <c r="H279" s="283">
        <v>50</v>
      </c>
      <c r="I279" s="284"/>
      <c r="J279" s="285">
        <f>ROUND(I279*H279,2)</f>
        <v>0</v>
      </c>
      <c r="K279" s="281" t="s">
        <v>137</v>
      </c>
      <c r="L279" s="286"/>
      <c r="M279" s="287" t="s">
        <v>21</v>
      </c>
      <c r="N279" s="288" t="s">
        <v>46</v>
      </c>
      <c r="O279" s="47"/>
      <c r="P279" s="230">
        <f>O279*H279</f>
        <v>0</v>
      </c>
      <c r="Q279" s="230">
        <v>0.0037000000000000002</v>
      </c>
      <c r="R279" s="230">
        <f>Q279*H279</f>
        <v>0.185</v>
      </c>
      <c r="S279" s="230">
        <v>0</v>
      </c>
      <c r="T279" s="231">
        <f>S279*H279</f>
        <v>0</v>
      </c>
      <c r="AR279" s="24" t="s">
        <v>174</v>
      </c>
      <c r="AT279" s="24" t="s">
        <v>288</v>
      </c>
      <c r="AU279" s="24" t="s">
        <v>85</v>
      </c>
      <c r="AY279" s="24" t="s">
        <v>131</v>
      </c>
      <c r="BE279" s="232">
        <f>IF(N279="základní",J279,0)</f>
        <v>0</v>
      </c>
      <c r="BF279" s="232">
        <f>IF(N279="snížená",J279,0)</f>
        <v>0</v>
      </c>
      <c r="BG279" s="232">
        <f>IF(N279="zákl. přenesená",J279,0)</f>
        <v>0</v>
      </c>
      <c r="BH279" s="232">
        <f>IF(N279="sníž. přenesená",J279,0)</f>
        <v>0</v>
      </c>
      <c r="BI279" s="232">
        <f>IF(N279="nulová",J279,0)</f>
        <v>0</v>
      </c>
      <c r="BJ279" s="24" t="s">
        <v>83</v>
      </c>
      <c r="BK279" s="232">
        <f>ROUND(I279*H279,2)</f>
        <v>0</v>
      </c>
      <c r="BL279" s="24" t="s">
        <v>138</v>
      </c>
      <c r="BM279" s="24" t="s">
        <v>448</v>
      </c>
    </row>
    <row r="280" s="1" customFormat="1" ht="25.5" customHeight="1">
      <c r="B280" s="46"/>
      <c r="C280" s="221" t="s">
        <v>449</v>
      </c>
      <c r="D280" s="221" t="s">
        <v>133</v>
      </c>
      <c r="E280" s="222" t="s">
        <v>450</v>
      </c>
      <c r="F280" s="223" t="s">
        <v>451</v>
      </c>
      <c r="G280" s="224" t="s">
        <v>177</v>
      </c>
      <c r="H280" s="225">
        <v>32</v>
      </c>
      <c r="I280" s="226"/>
      <c r="J280" s="227">
        <f>ROUND(I280*H280,2)</f>
        <v>0</v>
      </c>
      <c r="K280" s="223" t="s">
        <v>137</v>
      </c>
      <c r="L280" s="72"/>
      <c r="M280" s="228" t="s">
        <v>21</v>
      </c>
      <c r="N280" s="229" t="s">
        <v>46</v>
      </c>
      <c r="O280" s="47"/>
      <c r="P280" s="230">
        <f>O280*H280</f>
        <v>0</v>
      </c>
      <c r="Q280" s="230">
        <v>1.2999999999999999E-05</v>
      </c>
      <c r="R280" s="230">
        <f>Q280*H280</f>
        <v>0.00041599999999999997</v>
      </c>
      <c r="S280" s="230">
        <v>0</v>
      </c>
      <c r="T280" s="231">
        <f>S280*H280</f>
        <v>0</v>
      </c>
      <c r="AR280" s="24" t="s">
        <v>138</v>
      </c>
      <c r="AT280" s="24" t="s">
        <v>133</v>
      </c>
      <c r="AU280" s="24" t="s">
        <v>85</v>
      </c>
      <c r="AY280" s="24" t="s">
        <v>131</v>
      </c>
      <c r="BE280" s="232">
        <f>IF(N280="základní",J280,0)</f>
        <v>0</v>
      </c>
      <c r="BF280" s="232">
        <f>IF(N280="snížená",J280,0)</f>
        <v>0</v>
      </c>
      <c r="BG280" s="232">
        <f>IF(N280="zákl. přenesená",J280,0)</f>
        <v>0</v>
      </c>
      <c r="BH280" s="232">
        <f>IF(N280="sníž. přenesená",J280,0)</f>
        <v>0</v>
      </c>
      <c r="BI280" s="232">
        <f>IF(N280="nulová",J280,0)</f>
        <v>0</v>
      </c>
      <c r="BJ280" s="24" t="s">
        <v>83</v>
      </c>
      <c r="BK280" s="232">
        <f>ROUND(I280*H280,2)</f>
        <v>0</v>
      </c>
      <c r="BL280" s="24" t="s">
        <v>138</v>
      </c>
      <c r="BM280" s="24" t="s">
        <v>452</v>
      </c>
    </row>
    <row r="281" s="12" customFormat="1">
      <c r="B281" s="244"/>
      <c r="C281" s="245"/>
      <c r="D281" s="235" t="s">
        <v>140</v>
      </c>
      <c r="E281" s="246" t="s">
        <v>21</v>
      </c>
      <c r="F281" s="247" t="s">
        <v>453</v>
      </c>
      <c r="G281" s="245"/>
      <c r="H281" s="248">
        <v>32</v>
      </c>
      <c r="I281" s="249"/>
      <c r="J281" s="245"/>
      <c r="K281" s="245"/>
      <c r="L281" s="250"/>
      <c r="M281" s="251"/>
      <c r="N281" s="252"/>
      <c r="O281" s="252"/>
      <c r="P281" s="252"/>
      <c r="Q281" s="252"/>
      <c r="R281" s="252"/>
      <c r="S281" s="252"/>
      <c r="T281" s="253"/>
      <c r="AT281" s="254" t="s">
        <v>140</v>
      </c>
      <c r="AU281" s="254" t="s">
        <v>85</v>
      </c>
      <c r="AV281" s="12" t="s">
        <v>85</v>
      </c>
      <c r="AW281" s="12" t="s">
        <v>39</v>
      </c>
      <c r="AX281" s="12" t="s">
        <v>83</v>
      </c>
      <c r="AY281" s="254" t="s">
        <v>131</v>
      </c>
    </row>
    <row r="282" s="1" customFormat="1" ht="25.5" customHeight="1">
      <c r="B282" s="46"/>
      <c r="C282" s="279" t="s">
        <v>454</v>
      </c>
      <c r="D282" s="279" t="s">
        <v>288</v>
      </c>
      <c r="E282" s="280" t="s">
        <v>455</v>
      </c>
      <c r="F282" s="281" t="s">
        <v>456</v>
      </c>
      <c r="G282" s="282" t="s">
        <v>457</v>
      </c>
      <c r="H282" s="283">
        <v>16</v>
      </c>
      <c r="I282" s="284"/>
      <c r="J282" s="285">
        <f>ROUND(I282*H282,2)</f>
        <v>0</v>
      </c>
      <c r="K282" s="281" t="s">
        <v>137</v>
      </c>
      <c r="L282" s="286"/>
      <c r="M282" s="287" t="s">
        <v>21</v>
      </c>
      <c r="N282" s="288" t="s">
        <v>46</v>
      </c>
      <c r="O282" s="47"/>
      <c r="P282" s="230">
        <f>O282*H282</f>
        <v>0</v>
      </c>
      <c r="Q282" s="230">
        <v>0.0071599999999999997</v>
      </c>
      <c r="R282" s="230">
        <f>Q282*H282</f>
        <v>0.11456</v>
      </c>
      <c r="S282" s="230">
        <v>0</v>
      </c>
      <c r="T282" s="231">
        <f>S282*H282</f>
        <v>0</v>
      </c>
      <c r="AR282" s="24" t="s">
        <v>174</v>
      </c>
      <c r="AT282" s="24" t="s">
        <v>288</v>
      </c>
      <c r="AU282" s="24" t="s">
        <v>85</v>
      </c>
      <c r="AY282" s="24" t="s">
        <v>131</v>
      </c>
      <c r="BE282" s="232">
        <f>IF(N282="základní",J282,0)</f>
        <v>0</v>
      </c>
      <c r="BF282" s="232">
        <f>IF(N282="snížená",J282,0)</f>
        <v>0</v>
      </c>
      <c r="BG282" s="232">
        <f>IF(N282="zákl. přenesená",J282,0)</f>
        <v>0</v>
      </c>
      <c r="BH282" s="232">
        <f>IF(N282="sníž. přenesená",J282,0)</f>
        <v>0</v>
      </c>
      <c r="BI282" s="232">
        <f>IF(N282="nulová",J282,0)</f>
        <v>0</v>
      </c>
      <c r="BJ282" s="24" t="s">
        <v>83</v>
      </c>
      <c r="BK282" s="232">
        <f>ROUND(I282*H282,2)</f>
        <v>0</v>
      </c>
      <c r="BL282" s="24" t="s">
        <v>138</v>
      </c>
      <c r="BM282" s="24" t="s">
        <v>458</v>
      </c>
    </row>
    <row r="283" s="12" customFormat="1">
      <c r="B283" s="244"/>
      <c r="C283" s="245"/>
      <c r="D283" s="235" t="s">
        <v>140</v>
      </c>
      <c r="E283" s="246" t="s">
        <v>21</v>
      </c>
      <c r="F283" s="247" t="s">
        <v>459</v>
      </c>
      <c r="G283" s="245"/>
      <c r="H283" s="248">
        <v>16</v>
      </c>
      <c r="I283" s="249"/>
      <c r="J283" s="245"/>
      <c r="K283" s="245"/>
      <c r="L283" s="250"/>
      <c r="M283" s="251"/>
      <c r="N283" s="252"/>
      <c r="O283" s="252"/>
      <c r="P283" s="252"/>
      <c r="Q283" s="252"/>
      <c r="R283" s="252"/>
      <c r="S283" s="252"/>
      <c r="T283" s="253"/>
      <c r="AT283" s="254" t="s">
        <v>140</v>
      </c>
      <c r="AU283" s="254" t="s">
        <v>85</v>
      </c>
      <c r="AV283" s="12" t="s">
        <v>85</v>
      </c>
      <c r="AW283" s="12" t="s">
        <v>39</v>
      </c>
      <c r="AX283" s="12" t="s">
        <v>83</v>
      </c>
      <c r="AY283" s="254" t="s">
        <v>131</v>
      </c>
    </row>
    <row r="284" s="1" customFormat="1" ht="25.5" customHeight="1">
      <c r="B284" s="46"/>
      <c r="C284" s="221" t="s">
        <v>460</v>
      </c>
      <c r="D284" s="221" t="s">
        <v>133</v>
      </c>
      <c r="E284" s="222" t="s">
        <v>461</v>
      </c>
      <c r="F284" s="223" t="s">
        <v>462</v>
      </c>
      <c r="G284" s="224" t="s">
        <v>457</v>
      </c>
      <c r="H284" s="225">
        <v>20</v>
      </c>
      <c r="I284" s="226"/>
      <c r="J284" s="227">
        <f>ROUND(I284*H284,2)</f>
        <v>0</v>
      </c>
      <c r="K284" s="223" t="s">
        <v>137</v>
      </c>
      <c r="L284" s="72"/>
      <c r="M284" s="228" t="s">
        <v>21</v>
      </c>
      <c r="N284" s="229" t="s">
        <v>46</v>
      </c>
      <c r="O284" s="47"/>
      <c r="P284" s="230">
        <f>O284*H284</f>
        <v>0</v>
      </c>
      <c r="Q284" s="230">
        <v>5.75E-06</v>
      </c>
      <c r="R284" s="230">
        <f>Q284*H284</f>
        <v>0.000115</v>
      </c>
      <c r="S284" s="230">
        <v>0</v>
      </c>
      <c r="T284" s="231">
        <f>S284*H284</f>
        <v>0</v>
      </c>
      <c r="AR284" s="24" t="s">
        <v>138</v>
      </c>
      <c r="AT284" s="24" t="s">
        <v>133</v>
      </c>
      <c r="AU284" s="24" t="s">
        <v>85</v>
      </c>
      <c r="AY284" s="24" t="s">
        <v>131</v>
      </c>
      <c r="BE284" s="232">
        <f>IF(N284="základní",J284,0)</f>
        <v>0</v>
      </c>
      <c r="BF284" s="232">
        <f>IF(N284="snížená",J284,0)</f>
        <v>0</v>
      </c>
      <c r="BG284" s="232">
        <f>IF(N284="zákl. přenesená",J284,0)</f>
        <v>0</v>
      </c>
      <c r="BH284" s="232">
        <f>IF(N284="sníž. přenesená",J284,0)</f>
        <v>0</v>
      </c>
      <c r="BI284" s="232">
        <f>IF(N284="nulová",J284,0)</f>
        <v>0</v>
      </c>
      <c r="BJ284" s="24" t="s">
        <v>83</v>
      </c>
      <c r="BK284" s="232">
        <f>ROUND(I284*H284,2)</f>
        <v>0</v>
      </c>
      <c r="BL284" s="24" t="s">
        <v>138</v>
      </c>
      <c r="BM284" s="24" t="s">
        <v>463</v>
      </c>
    </row>
    <row r="285" s="12" customFormat="1">
      <c r="B285" s="244"/>
      <c r="C285" s="245"/>
      <c r="D285" s="235" t="s">
        <v>140</v>
      </c>
      <c r="E285" s="246" t="s">
        <v>21</v>
      </c>
      <c r="F285" s="247" t="s">
        <v>464</v>
      </c>
      <c r="G285" s="245"/>
      <c r="H285" s="248">
        <v>20</v>
      </c>
      <c r="I285" s="249"/>
      <c r="J285" s="245"/>
      <c r="K285" s="245"/>
      <c r="L285" s="250"/>
      <c r="M285" s="251"/>
      <c r="N285" s="252"/>
      <c r="O285" s="252"/>
      <c r="P285" s="252"/>
      <c r="Q285" s="252"/>
      <c r="R285" s="252"/>
      <c r="S285" s="252"/>
      <c r="T285" s="253"/>
      <c r="AT285" s="254" t="s">
        <v>140</v>
      </c>
      <c r="AU285" s="254" t="s">
        <v>85</v>
      </c>
      <c r="AV285" s="12" t="s">
        <v>85</v>
      </c>
      <c r="AW285" s="12" t="s">
        <v>39</v>
      </c>
      <c r="AX285" s="12" t="s">
        <v>83</v>
      </c>
      <c r="AY285" s="254" t="s">
        <v>131</v>
      </c>
    </row>
    <row r="286" s="1" customFormat="1" ht="16.5" customHeight="1">
      <c r="B286" s="46"/>
      <c r="C286" s="279" t="s">
        <v>465</v>
      </c>
      <c r="D286" s="279" t="s">
        <v>288</v>
      </c>
      <c r="E286" s="280" t="s">
        <v>466</v>
      </c>
      <c r="F286" s="281" t="s">
        <v>467</v>
      </c>
      <c r="G286" s="282" t="s">
        <v>457</v>
      </c>
      <c r="H286" s="283">
        <v>20</v>
      </c>
      <c r="I286" s="284"/>
      <c r="J286" s="285">
        <f>ROUND(I286*H286,2)</f>
        <v>0</v>
      </c>
      <c r="K286" s="281" t="s">
        <v>21</v>
      </c>
      <c r="L286" s="286"/>
      <c r="M286" s="287" t="s">
        <v>21</v>
      </c>
      <c r="N286" s="288" t="s">
        <v>46</v>
      </c>
      <c r="O286" s="47"/>
      <c r="P286" s="230">
        <f>O286*H286</f>
        <v>0</v>
      </c>
      <c r="Q286" s="230">
        <v>0</v>
      </c>
      <c r="R286" s="230">
        <f>Q286*H286</f>
        <v>0</v>
      </c>
      <c r="S286" s="230">
        <v>0</v>
      </c>
      <c r="T286" s="231">
        <f>S286*H286</f>
        <v>0</v>
      </c>
      <c r="AR286" s="24" t="s">
        <v>174</v>
      </c>
      <c r="AT286" s="24" t="s">
        <v>288</v>
      </c>
      <c r="AU286" s="24" t="s">
        <v>85</v>
      </c>
      <c r="AY286" s="24" t="s">
        <v>131</v>
      </c>
      <c r="BE286" s="232">
        <f>IF(N286="základní",J286,0)</f>
        <v>0</v>
      </c>
      <c r="BF286" s="232">
        <f>IF(N286="snížená",J286,0)</f>
        <v>0</v>
      </c>
      <c r="BG286" s="232">
        <f>IF(N286="zákl. přenesená",J286,0)</f>
        <v>0</v>
      </c>
      <c r="BH286" s="232">
        <f>IF(N286="sníž. přenesená",J286,0)</f>
        <v>0</v>
      </c>
      <c r="BI286" s="232">
        <f>IF(N286="nulová",J286,0)</f>
        <v>0</v>
      </c>
      <c r="BJ286" s="24" t="s">
        <v>83</v>
      </c>
      <c r="BK286" s="232">
        <f>ROUND(I286*H286,2)</f>
        <v>0</v>
      </c>
      <c r="BL286" s="24" t="s">
        <v>138</v>
      </c>
      <c r="BM286" s="24" t="s">
        <v>468</v>
      </c>
    </row>
    <row r="287" s="12" customFormat="1">
      <c r="B287" s="244"/>
      <c r="C287" s="245"/>
      <c r="D287" s="235" t="s">
        <v>140</v>
      </c>
      <c r="E287" s="246" t="s">
        <v>21</v>
      </c>
      <c r="F287" s="247" t="s">
        <v>469</v>
      </c>
      <c r="G287" s="245"/>
      <c r="H287" s="248">
        <v>20</v>
      </c>
      <c r="I287" s="249"/>
      <c r="J287" s="245"/>
      <c r="K287" s="245"/>
      <c r="L287" s="250"/>
      <c r="M287" s="251"/>
      <c r="N287" s="252"/>
      <c r="O287" s="252"/>
      <c r="P287" s="252"/>
      <c r="Q287" s="252"/>
      <c r="R287" s="252"/>
      <c r="S287" s="252"/>
      <c r="T287" s="253"/>
      <c r="AT287" s="254" t="s">
        <v>140</v>
      </c>
      <c r="AU287" s="254" t="s">
        <v>85</v>
      </c>
      <c r="AV287" s="12" t="s">
        <v>85</v>
      </c>
      <c r="AW287" s="12" t="s">
        <v>39</v>
      </c>
      <c r="AX287" s="12" t="s">
        <v>83</v>
      </c>
      <c r="AY287" s="254" t="s">
        <v>131</v>
      </c>
    </row>
    <row r="288" s="1" customFormat="1" ht="25.5" customHeight="1">
      <c r="B288" s="46"/>
      <c r="C288" s="221" t="s">
        <v>470</v>
      </c>
      <c r="D288" s="221" t="s">
        <v>133</v>
      </c>
      <c r="E288" s="222" t="s">
        <v>471</v>
      </c>
      <c r="F288" s="223" t="s">
        <v>472</v>
      </c>
      <c r="G288" s="224" t="s">
        <v>457</v>
      </c>
      <c r="H288" s="225">
        <v>10</v>
      </c>
      <c r="I288" s="226"/>
      <c r="J288" s="227">
        <f>ROUND(I288*H288,2)</f>
        <v>0</v>
      </c>
      <c r="K288" s="223" t="s">
        <v>21</v>
      </c>
      <c r="L288" s="72"/>
      <c r="M288" s="228" t="s">
        <v>21</v>
      </c>
      <c r="N288" s="229" t="s">
        <v>46</v>
      </c>
      <c r="O288" s="47"/>
      <c r="P288" s="230">
        <f>O288*H288</f>
        <v>0</v>
      </c>
      <c r="Q288" s="230">
        <v>0.34089999999999998</v>
      </c>
      <c r="R288" s="230">
        <f>Q288*H288</f>
        <v>3.4089999999999998</v>
      </c>
      <c r="S288" s="230">
        <v>0</v>
      </c>
      <c r="T288" s="231">
        <f>S288*H288</f>
        <v>0</v>
      </c>
      <c r="AR288" s="24" t="s">
        <v>138</v>
      </c>
      <c r="AT288" s="24" t="s">
        <v>133</v>
      </c>
      <c r="AU288" s="24" t="s">
        <v>85</v>
      </c>
      <c r="AY288" s="24" t="s">
        <v>131</v>
      </c>
      <c r="BE288" s="232">
        <f>IF(N288="základní",J288,0)</f>
        <v>0</v>
      </c>
      <c r="BF288" s="232">
        <f>IF(N288="snížená",J288,0)</f>
        <v>0</v>
      </c>
      <c r="BG288" s="232">
        <f>IF(N288="zákl. přenesená",J288,0)</f>
        <v>0</v>
      </c>
      <c r="BH288" s="232">
        <f>IF(N288="sníž. přenesená",J288,0)</f>
        <v>0</v>
      </c>
      <c r="BI288" s="232">
        <f>IF(N288="nulová",J288,0)</f>
        <v>0</v>
      </c>
      <c r="BJ288" s="24" t="s">
        <v>83</v>
      </c>
      <c r="BK288" s="232">
        <f>ROUND(I288*H288,2)</f>
        <v>0</v>
      </c>
      <c r="BL288" s="24" t="s">
        <v>138</v>
      </c>
      <c r="BM288" s="24" t="s">
        <v>473</v>
      </c>
    </row>
    <row r="289" s="1" customFormat="1" ht="16.5" customHeight="1">
      <c r="B289" s="46"/>
      <c r="C289" s="279" t="s">
        <v>474</v>
      </c>
      <c r="D289" s="279" t="s">
        <v>288</v>
      </c>
      <c r="E289" s="280" t="s">
        <v>475</v>
      </c>
      <c r="F289" s="281" t="s">
        <v>476</v>
      </c>
      <c r="G289" s="282" t="s">
        <v>477</v>
      </c>
      <c r="H289" s="283">
        <v>10</v>
      </c>
      <c r="I289" s="284"/>
      <c r="J289" s="285">
        <f>ROUND(I289*H289,2)</f>
        <v>0</v>
      </c>
      <c r="K289" s="281" t="s">
        <v>21</v>
      </c>
      <c r="L289" s="286"/>
      <c r="M289" s="287" t="s">
        <v>21</v>
      </c>
      <c r="N289" s="288" t="s">
        <v>46</v>
      </c>
      <c r="O289" s="47"/>
      <c r="P289" s="230">
        <f>O289*H289</f>
        <v>0</v>
      </c>
      <c r="Q289" s="230">
        <v>0</v>
      </c>
      <c r="R289" s="230">
        <f>Q289*H289</f>
        <v>0</v>
      </c>
      <c r="S289" s="230">
        <v>0</v>
      </c>
      <c r="T289" s="231">
        <f>S289*H289</f>
        <v>0</v>
      </c>
      <c r="AR289" s="24" t="s">
        <v>174</v>
      </c>
      <c r="AT289" s="24" t="s">
        <v>288</v>
      </c>
      <c r="AU289" s="24" t="s">
        <v>85</v>
      </c>
      <c r="AY289" s="24" t="s">
        <v>131</v>
      </c>
      <c r="BE289" s="232">
        <f>IF(N289="základní",J289,0)</f>
        <v>0</v>
      </c>
      <c r="BF289" s="232">
        <f>IF(N289="snížená",J289,0)</f>
        <v>0</v>
      </c>
      <c r="BG289" s="232">
        <f>IF(N289="zákl. přenesená",J289,0)</f>
        <v>0</v>
      </c>
      <c r="BH289" s="232">
        <f>IF(N289="sníž. přenesená",J289,0)</f>
        <v>0</v>
      </c>
      <c r="BI289" s="232">
        <f>IF(N289="nulová",J289,0)</f>
        <v>0</v>
      </c>
      <c r="BJ289" s="24" t="s">
        <v>83</v>
      </c>
      <c r="BK289" s="232">
        <f>ROUND(I289*H289,2)</f>
        <v>0</v>
      </c>
      <c r="BL289" s="24" t="s">
        <v>138</v>
      </c>
      <c r="BM289" s="24" t="s">
        <v>478</v>
      </c>
    </row>
    <row r="290" s="1" customFormat="1" ht="16.5" customHeight="1">
      <c r="B290" s="46"/>
      <c r="C290" s="279" t="s">
        <v>479</v>
      </c>
      <c r="D290" s="279" t="s">
        <v>288</v>
      </c>
      <c r="E290" s="280" t="s">
        <v>480</v>
      </c>
      <c r="F290" s="281" t="s">
        <v>481</v>
      </c>
      <c r="G290" s="282" t="s">
        <v>477</v>
      </c>
      <c r="H290" s="283">
        <v>10</v>
      </c>
      <c r="I290" s="284"/>
      <c r="J290" s="285">
        <f>ROUND(I290*H290,2)</f>
        <v>0</v>
      </c>
      <c r="K290" s="281" t="s">
        <v>21</v>
      </c>
      <c r="L290" s="286"/>
      <c r="M290" s="287" t="s">
        <v>21</v>
      </c>
      <c r="N290" s="288" t="s">
        <v>46</v>
      </c>
      <c r="O290" s="47"/>
      <c r="P290" s="230">
        <f>O290*H290</f>
        <v>0</v>
      </c>
      <c r="Q290" s="230">
        <v>0</v>
      </c>
      <c r="R290" s="230">
        <f>Q290*H290</f>
        <v>0</v>
      </c>
      <c r="S290" s="230">
        <v>0</v>
      </c>
      <c r="T290" s="231">
        <f>S290*H290</f>
        <v>0</v>
      </c>
      <c r="AR290" s="24" t="s">
        <v>174</v>
      </c>
      <c r="AT290" s="24" t="s">
        <v>288</v>
      </c>
      <c r="AU290" s="24" t="s">
        <v>85</v>
      </c>
      <c r="AY290" s="24" t="s">
        <v>131</v>
      </c>
      <c r="BE290" s="232">
        <f>IF(N290="základní",J290,0)</f>
        <v>0</v>
      </c>
      <c r="BF290" s="232">
        <f>IF(N290="snížená",J290,0)</f>
        <v>0</v>
      </c>
      <c r="BG290" s="232">
        <f>IF(N290="zákl. přenesená",J290,0)</f>
        <v>0</v>
      </c>
      <c r="BH290" s="232">
        <f>IF(N290="sníž. přenesená",J290,0)</f>
        <v>0</v>
      </c>
      <c r="BI290" s="232">
        <f>IF(N290="nulová",J290,0)</f>
        <v>0</v>
      </c>
      <c r="BJ290" s="24" t="s">
        <v>83</v>
      </c>
      <c r="BK290" s="232">
        <f>ROUND(I290*H290,2)</f>
        <v>0</v>
      </c>
      <c r="BL290" s="24" t="s">
        <v>138</v>
      </c>
      <c r="BM290" s="24" t="s">
        <v>482</v>
      </c>
    </row>
    <row r="291" s="12" customFormat="1">
      <c r="B291" s="244"/>
      <c r="C291" s="245"/>
      <c r="D291" s="235" t="s">
        <v>140</v>
      </c>
      <c r="E291" s="246" t="s">
        <v>21</v>
      </c>
      <c r="F291" s="247" t="s">
        <v>483</v>
      </c>
      <c r="G291" s="245"/>
      <c r="H291" s="248">
        <v>10</v>
      </c>
      <c r="I291" s="249"/>
      <c r="J291" s="245"/>
      <c r="K291" s="245"/>
      <c r="L291" s="250"/>
      <c r="M291" s="251"/>
      <c r="N291" s="252"/>
      <c r="O291" s="252"/>
      <c r="P291" s="252"/>
      <c r="Q291" s="252"/>
      <c r="R291" s="252"/>
      <c r="S291" s="252"/>
      <c r="T291" s="253"/>
      <c r="AT291" s="254" t="s">
        <v>140</v>
      </c>
      <c r="AU291" s="254" t="s">
        <v>85</v>
      </c>
      <c r="AV291" s="12" t="s">
        <v>85</v>
      </c>
      <c r="AW291" s="12" t="s">
        <v>39</v>
      </c>
      <c r="AX291" s="12" t="s">
        <v>83</v>
      </c>
      <c r="AY291" s="254" t="s">
        <v>131</v>
      </c>
    </row>
    <row r="292" s="1" customFormat="1" ht="25.5" customHeight="1">
      <c r="B292" s="46"/>
      <c r="C292" s="221" t="s">
        <v>484</v>
      </c>
      <c r="D292" s="221" t="s">
        <v>133</v>
      </c>
      <c r="E292" s="222" t="s">
        <v>485</v>
      </c>
      <c r="F292" s="223" t="s">
        <v>486</v>
      </c>
      <c r="G292" s="224" t="s">
        <v>457</v>
      </c>
      <c r="H292" s="225">
        <v>26</v>
      </c>
      <c r="I292" s="226"/>
      <c r="J292" s="227">
        <f>ROUND(I292*H292,2)</f>
        <v>0</v>
      </c>
      <c r="K292" s="223" t="s">
        <v>137</v>
      </c>
      <c r="L292" s="72"/>
      <c r="M292" s="228" t="s">
        <v>21</v>
      </c>
      <c r="N292" s="229" t="s">
        <v>46</v>
      </c>
      <c r="O292" s="47"/>
      <c r="P292" s="230">
        <f>O292*H292</f>
        <v>0</v>
      </c>
      <c r="Q292" s="230">
        <v>0.31108000000000002</v>
      </c>
      <c r="R292" s="230">
        <f>Q292*H292</f>
        <v>8.0880800000000015</v>
      </c>
      <c r="S292" s="230">
        <v>0</v>
      </c>
      <c r="T292" s="231">
        <f>S292*H292</f>
        <v>0</v>
      </c>
      <c r="AR292" s="24" t="s">
        <v>138</v>
      </c>
      <c r="AT292" s="24" t="s">
        <v>133</v>
      </c>
      <c r="AU292" s="24" t="s">
        <v>85</v>
      </c>
      <c r="AY292" s="24" t="s">
        <v>131</v>
      </c>
      <c r="BE292" s="232">
        <f>IF(N292="základní",J292,0)</f>
        <v>0</v>
      </c>
      <c r="BF292" s="232">
        <f>IF(N292="snížená",J292,0)</f>
        <v>0</v>
      </c>
      <c r="BG292" s="232">
        <f>IF(N292="zákl. přenesená",J292,0)</f>
        <v>0</v>
      </c>
      <c r="BH292" s="232">
        <f>IF(N292="sníž. přenesená",J292,0)</f>
        <v>0</v>
      </c>
      <c r="BI292" s="232">
        <f>IF(N292="nulová",J292,0)</f>
        <v>0</v>
      </c>
      <c r="BJ292" s="24" t="s">
        <v>83</v>
      </c>
      <c r="BK292" s="232">
        <f>ROUND(I292*H292,2)</f>
        <v>0</v>
      </c>
      <c r="BL292" s="24" t="s">
        <v>138</v>
      </c>
      <c r="BM292" s="24" t="s">
        <v>487</v>
      </c>
    </row>
    <row r="293" s="12" customFormat="1">
      <c r="B293" s="244"/>
      <c r="C293" s="245"/>
      <c r="D293" s="235" t="s">
        <v>140</v>
      </c>
      <c r="E293" s="246" t="s">
        <v>21</v>
      </c>
      <c r="F293" s="247" t="s">
        <v>488</v>
      </c>
      <c r="G293" s="245"/>
      <c r="H293" s="248">
        <v>26</v>
      </c>
      <c r="I293" s="249"/>
      <c r="J293" s="245"/>
      <c r="K293" s="245"/>
      <c r="L293" s="250"/>
      <c r="M293" s="251"/>
      <c r="N293" s="252"/>
      <c r="O293" s="252"/>
      <c r="P293" s="252"/>
      <c r="Q293" s="252"/>
      <c r="R293" s="252"/>
      <c r="S293" s="252"/>
      <c r="T293" s="253"/>
      <c r="AT293" s="254" t="s">
        <v>140</v>
      </c>
      <c r="AU293" s="254" t="s">
        <v>85</v>
      </c>
      <c r="AV293" s="12" t="s">
        <v>85</v>
      </c>
      <c r="AW293" s="12" t="s">
        <v>39</v>
      </c>
      <c r="AX293" s="12" t="s">
        <v>83</v>
      </c>
      <c r="AY293" s="254" t="s">
        <v>131</v>
      </c>
    </row>
    <row r="294" s="10" customFormat="1" ht="29.88" customHeight="1">
      <c r="B294" s="205"/>
      <c r="C294" s="206"/>
      <c r="D294" s="207" t="s">
        <v>74</v>
      </c>
      <c r="E294" s="219" t="s">
        <v>180</v>
      </c>
      <c r="F294" s="219" t="s">
        <v>489</v>
      </c>
      <c r="G294" s="206"/>
      <c r="H294" s="206"/>
      <c r="I294" s="209"/>
      <c r="J294" s="220">
        <f>BK294</f>
        <v>0</v>
      </c>
      <c r="K294" s="206"/>
      <c r="L294" s="211"/>
      <c r="M294" s="212"/>
      <c r="N294" s="213"/>
      <c r="O294" s="213"/>
      <c r="P294" s="214">
        <f>P295+SUM(P296:P373)</f>
        <v>0</v>
      </c>
      <c r="Q294" s="213"/>
      <c r="R294" s="214">
        <f>R295+SUM(R296:R373)</f>
        <v>235.30207801599997</v>
      </c>
      <c r="S294" s="213"/>
      <c r="T294" s="215">
        <f>T295+SUM(T296:T373)</f>
        <v>12.364000000000001</v>
      </c>
      <c r="AR294" s="216" t="s">
        <v>83</v>
      </c>
      <c r="AT294" s="217" t="s">
        <v>74</v>
      </c>
      <c r="AU294" s="217" t="s">
        <v>83</v>
      </c>
      <c r="AY294" s="216" t="s">
        <v>131</v>
      </c>
      <c r="BK294" s="218">
        <f>BK295+SUM(BK296:BK373)</f>
        <v>0</v>
      </c>
    </row>
    <row r="295" s="1" customFormat="1" ht="25.5" customHeight="1">
      <c r="B295" s="46"/>
      <c r="C295" s="221" t="s">
        <v>490</v>
      </c>
      <c r="D295" s="221" t="s">
        <v>133</v>
      </c>
      <c r="E295" s="222" t="s">
        <v>491</v>
      </c>
      <c r="F295" s="223" t="s">
        <v>492</v>
      </c>
      <c r="G295" s="224" t="s">
        <v>457</v>
      </c>
      <c r="H295" s="225">
        <v>6</v>
      </c>
      <c r="I295" s="226"/>
      <c r="J295" s="227">
        <f>ROUND(I295*H295,2)</f>
        <v>0</v>
      </c>
      <c r="K295" s="223" t="s">
        <v>137</v>
      </c>
      <c r="L295" s="72"/>
      <c r="M295" s="228" t="s">
        <v>21</v>
      </c>
      <c r="N295" s="229" t="s">
        <v>46</v>
      </c>
      <c r="O295" s="47"/>
      <c r="P295" s="230">
        <f>O295*H295</f>
        <v>0</v>
      </c>
      <c r="Q295" s="230">
        <v>0.00069999999999999999</v>
      </c>
      <c r="R295" s="230">
        <f>Q295*H295</f>
        <v>0.0041999999999999997</v>
      </c>
      <c r="S295" s="230">
        <v>0</v>
      </c>
      <c r="T295" s="231">
        <f>S295*H295</f>
        <v>0</v>
      </c>
      <c r="AR295" s="24" t="s">
        <v>138</v>
      </c>
      <c r="AT295" s="24" t="s">
        <v>133</v>
      </c>
      <c r="AU295" s="24" t="s">
        <v>85</v>
      </c>
      <c r="AY295" s="24" t="s">
        <v>131</v>
      </c>
      <c r="BE295" s="232">
        <f>IF(N295="základní",J295,0)</f>
        <v>0</v>
      </c>
      <c r="BF295" s="232">
        <f>IF(N295="snížená",J295,0)</f>
        <v>0</v>
      </c>
      <c r="BG295" s="232">
        <f>IF(N295="zákl. přenesená",J295,0)</f>
        <v>0</v>
      </c>
      <c r="BH295" s="232">
        <f>IF(N295="sníž. přenesená",J295,0)</f>
        <v>0</v>
      </c>
      <c r="BI295" s="232">
        <f>IF(N295="nulová",J295,0)</f>
        <v>0</v>
      </c>
      <c r="BJ295" s="24" t="s">
        <v>83</v>
      </c>
      <c r="BK295" s="232">
        <f>ROUND(I295*H295,2)</f>
        <v>0</v>
      </c>
      <c r="BL295" s="24" t="s">
        <v>138</v>
      </c>
      <c r="BM295" s="24" t="s">
        <v>493</v>
      </c>
    </row>
    <row r="296" s="11" customFormat="1">
      <c r="B296" s="233"/>
      <c r="C296" s="234"/>
      <c r="D296" s="235" t="s">
        <v>140</v>
      </c>
      <c r="E296" s="236" t="s">
        <v>21</v>
      </c>
      <c r="F296" s="237" t="s">
        <v>141</v>
      </c>
      <c r="G296" s="234"/>
      <c r="H296" s="236" t="s">
        <v>21</v>
      </c>
      <c r="I296" s="238"/>
      <c r="J296" s="234"/>
      <c r="K296" s="234"/>
      <c r="L296" s="239"/>
      <c r="M296" s="240"/>
      <c r="N296" s="241"/>
      <c r="O296" s="241"/>
      <c r="P296" s="241"/>
      <c r="Q296" s="241"/>
      <c r="R296" s="241"/>
      <c r="S296" s="241"/>
      <c r="T296" s="242"/>
      <c r="AT296" s="243" t="s">
        <v>140</v>
      </c>
      <c r="AU296" s="243" t="s">
        <v>85</v>
      </c>
      <c r="AV296" s="11" t="s">
        <v>83</v>
      </c>
      <c r="AW296" s="11" t="s">
        <v>39</v>
      </c>
      <c r="AX296" s="11" t="s">
        <v>75</v>
      </c>
      <c r="AY296" s="243" t="s">
        <v>131</v>
      </c>
    </row>
    <row r="297" s="12" customFormat="1">
      <c r="B297" s="244"/>
      <c r="C297" s="245"/>
      <c r="D297" s="235" t="s">
        <v>140</v>
      </c>
      <c r="E297" s="246" t="s">
        <v>21</v>
      </c>
      <c r="F297" s="247" t="s">
        <v>494</v>
      </c>
      <c r="G297" s="245"/>
      <c r="H297" s="248">
        <v>2</v>
      </c>
      <c r="I297" s="249"/>
      <c r="J297" s="245"/>
      <c r="K297" s="245"/>
      <c r="L297" s="250"/>
      <c r="M297" s="251"/>
      <c r="N297" s="252"/>
      <c r="O297" s="252"/>
      <c r="P297" s="252"/>
      <c r="Q297" s="252"/>
      <c r="R297" s="252"/>
      <c r="S297" s="252"/>
      <c r="T297" s="253"/>
      <c r="AT297" s="254" t="s">
        <v>140</v>
      </c>
      <c r="AU297" s="254" t="s">
        <v>85</v>
      </c>
      <c r="AV297" s="12" t="s">
        <v>85</v>
      </c>
      <c r="AW297" s="12" t="s">
        <v>39</v>
      </c>
      <c r="AX297" s="12" t="s">
        <v>75</v>
      </c>
      <c r="AY297" s="254" t="s">
        <v>131</v>
      </c>
    </row>
    <row r="298" s="12" customFormat="1">
      <c r="B298" s="244"/>
      <c r="C298" s="245"/>
      <c r="D298" s="235" t="s">
        <v>140</v>
      </c>
      <c r="E298" s="246" t="s">
        <v>21</v>
      </c>
      <c r="F298" s="247" t="s">
        <v>495</v>
      </c>
      <c r="G298" s="245"/>
      <c r="H298" s="248">
        <v>2</v>
      </c>
      <c r="I298" s="249"/>
      <c r="J298" s="245"/>
      <c r="K298" s="245"/>
      <c r="L298" s="250"/>
      <c r="M298" s="251"/>
      <c r="N298" s="252"/>
      <c r="O298" s="252"/>
      <c r="P298" s="252"/>
      <c r="Q298" s="252"/>
      <c r="R298" s="252"/>
      <c r="S298" s="252"/>
      <c r="T298" s="253"/>
      <c r="AT298" s="254" t="s">
        <v>140</v>
      </c>
      <c r="AU298" s="254" t="s">
        <v>85</v>
      </c>
      <c r="AV298" s="12" t="s">
        <v>85</v>
      </c>
      <c r="AW298" s="12" t="s">
        <v>39</v>
      </c>
      <c r="AX298" s="12" t="s">
        <v>75</v>
      </c>
      <c r="AY298" s="254" t="s">
        <v>131</v>
      </c>
    </row>
    <row r="299" s="12" customFormat="1">
      <c r="B299" s="244"/>
      <c r="C299" s="245"/>
      <c r="D299" s="235" t="s">
        <v>140</v>
      </c>
      <c r="E299" s="246" t="s">
        <v>21</v>
      </c>
      <c r="F299" s="247" t="s">
        <v>496</v>
      </c>
      <c r="G299" s="245"/>
      <c r="H299" s="248">
        <v>2</v>
      </c>
      <c r="I299" s="249"/>
      <c r="J299" s="245"/>
      <c r="K299" s="245"/>
      <c r="L299" s="250"/>
      <c r="M299" s="251"/>
      <c r="N299" s="252"/>
      <c r="O299" s="252"/>
      <c r="P299" s="252"/>
      <c r="Q299" s="252"/>
      <c r="R299" s="252"/>
      <c r="S299" s="252"/>
      <c r="T299" s="253"/>
      <c r="AT299" s="254" t="s">
        <v>140</v>
      </c>
      <c r="AU299" s="254" t="s">
        <v>85</v>
      </c>
      <c r="AV299" s="12" t="s">
        <v>85</v>
      </c>
      <c r="AW299" s="12" t="s">
        <v>39</v>
      </c>
      <c r="AX299" s="12" t="s">
        <v>75</v>
      </c>
      <c r="AY299" s="254" t="s">
        <v>131</v>
      </c>
    </row>
    <row r="300" s="14" customFormat="1">
      <c r="B300" s="268"/>
      <c r="C300" s="269"/>
      <c r="D300" s="235" t="s">
        <v>140</v>
      </c>
      <c r="E300" s="270" t="s">
        <v>21</v>
      </c>
      <c r="F300" s="271" t="s">
        <v>208</v>
      </c>
      <c r="G300" s="269"/>
      <c r="H300" s="272">
        <v>6</v>
      </c>
      <c r="I300" s="273"/>
      <c r="J300" s="269"/>
      <c r="K300" s="269"/>
      <c r="L300" s="274"/>
      <c r="M300" s="275"/>
      <c r="N300" s="276"/>
      <c r="O300" s="276"/>
      <c r="P300" s="276"/>
      <c r="Q300" s="276"/>
      <c r="R300" s="276"/>
      <c r="S300" s="276"/>
      <c r="T300" s="277"/>
      <c r="AT300" s="278" t="s">
        <v>140</v>
      </c>
      <c r="AU300" s="278" t="s">
        <v>85</v>
      </c>
      <c r="AV300" s="14" t="s">
        <v>138</v>
      </c>
      <c r="AW300" s="14" t="s">
        <v>39</v>
      </c>
      <c r="AX300" s="14" t="s">
        <v>83</v>
      </c>
      <c r="AY300" s="278" t="s">
        <v>131</v>
      </c>
    </row>
    <row r="301" s="1" customFormat="1" ht="25.5" customHeight="1">
      <c r="B301" s="46"/>
      <c r="C301" s="279" t="s">
        <v>497</v>
      </c>
      <c r="D301" s="279" t="s">
        <v>288</v>
      </c>
      <c r="E301" s="280" t="s">
        <v>498</v>
      </c>
      <c r="F301" s="281" t="s">
        <v>499</v>
      </c>
      <c r="G301" s="282" t="s">
        <v>457</v>
      </c>
      <c r="H301" s="283">
        <v>6</v>
      </c>
      <c r="I301" s="284"/>
      <c r="J301" s="285">
        <f>ROUND(I301*H301,2)</f>
        <v>0</v>
      </c>
      <c r="K301" s="281" t="s">
        <v>137</v>
      </c>
      <c r="L301" s="286"/>
      <c r="M301" s="287" t="s">
        <v>21</v>
      </c>
      <c r="N301" s="288" t="s">
        <v>46</v>
      </c>
      <c r="O301" s="47"/>
      <c r="P301" s="230">
        <f>O301*H301</f>
        <v>0</v>
      </c>
      <c r="Q301" s="230">
        <v>0.0030000000000000001</v>
      </c>
      <c r="R301" s="230">
        <f>Q301*H301</f>
        <v>0.018000000000000002</v>
      </c>
      <c r="S301" s="230">
        <v>0</v>
      </c>
      <c r="T301" s="231">
        <f>S301*H301</f>
        <v>0</v>
      </c>
      <c r="AR301" s="24" t="s">
        <v>174</v>
      </c>
      <c r="AT301" s="24" t="s">
        <v>288</v>
      </c>
      <c r="AU301" s="24" t="s">
        <v>85</v>
      </c>
      <c r="AY301" s="24" t="s">
        <v>131</v>
      </c>
      <c r="BE301" s="232">
        <f>IF(N301="základní",J301,0)</f>
        <v>0</v>
      </c>
      <c r="BF301" s="232">
        <f>IF(N301="snížená",J301,0)</f>
        <v>0</v>
      </c>
      <c r="BG301" s="232">
        <f>IF(N301="zákl. přenesená",J301,0)</f>
        <v>0</v>
      </c>
      <c r="BH301" s="232">
        <f>IF(N301="sníž. přenesená",J301,0)</f>
        <v>0</v>
      </c>
      <c r="BI301" s="232">
        <f>IF(N301="nulová",J301,0)</f>
        <v>0</v>
      </c>
      <c r="BJ301" s="24" t="s">
        <v>83</v>
      </c>
      <c r="BK301" s="232">
        <f>ROUND(I301*H301,2)</f>
        <v>0</v>
      </c>
      <c r="BL301" s="24" t="s">
        <v>138</v>
      </c>
      <c r="BM301" s="24" t="s">
        <v>500</v>
      </c>
    </row>
    <row r="302" s="1" customFormat="1" ht="25.5" customHeight="1">
      <c r="B302" s="46"/>
      <c r="C302" s="279" t="s">
        <v>501</v>
      </c>
      <c r="D302" s="279" t="s">
        <v>288</v>
      </c>
      <c r="E302" s="280" t="s">
        <v>502</v>
      </c>
      <c r="F302" s="281" t="s">
        <v>503</v>
      </c>
      <c r="G302" s="282" t="s">
        <v>457</v>
      </c>
      <c r="H302" s="283">
        <v>6</v>
      </c>
      <c r="I302" s="284"/>
      <c r="J302" s="285">
        <f>ROUND(I302*H302,2)</f>
        <v>0</v>
      </c>
      <c r="K302" s="281" t="s">
        <v>137</v>
      </c>
      <c r="L302" s="286"/>
      <c r="M302" s="287" t="s">
        <v>21</v>
      </c>
      <c r="N302" s="288" t="s">
        <v>46</v>
      </c>
      <c r="O302" s="47"/>
      <c r="P302" s="230">
        <f>O302*H302</f>
        <v>0</v>
      </c>
      <c r="Q302" s="230">
        <v>0.0061000000000000004</v>
      </c>
      <c r="R302" s="230">
        <f>Q302*H302</f>
        <v>0.036600000000000001</v>
      </c>
      <c r="S302" s="230">
        <v>0</v>
      </c>
      <c r="T302" s="231">
        <f>S302*H302</f>
        <v>0</v>
      </c>
      <c r="AR302" s="24" t="s">
        <v>174</v>
      </c>
      <c r="AT302" s="24" t="s">
        <v>288</v>
      </c>
      <c r="AU302" s="24" t="s">
        <v>85</v>
      </c>
      <c r="AY302" s="24" t="s">
        <v>131</v>
      </c>
      <c r="BE302" s="232">
        <f>IF(N302="základní",J302,0)</f>
        <v>0</v>
      </c>
      <c r="BF302" s="232">
        <f>IF(N302="snížená",J302,0)</f>
        <v>0</v>
      </c>
      <c r="BG302" s="232">
        <f>IF(N302="zákl. přenesená",J302,0)</f>
        <v>0</v>
      </c>
      <c r="BH302" s="232">
        <f>IF(N302="sníž. přenesená",J302,0)</f>
        <v>0</v>
      </c>
      <c r="BI302" s="232">
        <f>IF(N302="nulová",J302,0)</f>
        <v>0</v>
      </c>
      <c r="BJ302" s="24" t="s">
        <v>83</v>
      </c>
      <c r="BK302" s="232">
        <f>ROUND(I302*H302,2)</f>
        <v>0</v>
      </c>
      <c r="BL302" s="24" t="s">
        <v>138</v>
      </c>
      <c r="BM302" s="24" t="s">
        <v>504</v>
      </c>
    </row>
    <row r="303" s="1" customFormat="1" ht="25.5" customHeight="1">
      <c r="B303" s="46"/>
      <c r="C303" s="279" t="s">
        <v>505</v>
      </c>
      <c r="D303" s="279" t="s">
        <v>288</v>
      </c>
      <c r="E303" s="280" t="s">
        <v>506</v>
      </c>
      <c r="F303" s="281" t="s">
        <v>507</v>
      </c>
      <c r="G303" s="282" t="s">
        <v>457</v>
      </c>
      <c r="H303" s="283">
        <v>6</v>
      </c>
      <c r="I303" s="284"/>
      <c r="J303" s="285">
        <f>ROUND(I303*H303,2)</f>
        <v>0</v>
      </c>
      <c r="K303" s="281" t="s">
        <v>137</v>
      </c>
      <c r="L303" s="286"/>
      <c r="M303" s="287" t="s">
        <v>21</v>
      </c>
      <c r="N303" s="288" t="s">
        <v>46</v>
      </c>
      <c r="O303" s="47"/>
      <c r="P303" s="230">
        <f>O303*H303</f>
        <v>0</v>
      </c>
      <c r="Q303" s="230">
        <v>0.00010000000000000001</v>
      </c>
      <c r="R303" s="230">
        <f>Q303*H303</f>
        <v>0.00060000000000000006</v>
      </c>
      <c r="S303" s="230">
        <v>0</v>
      </c>
      <c r="T303" s="231">
        <f>S303*H303</f>
        <v>0</v>
      </c>
      <c r="AR303" s="24" t="s">
        <v>174</v>
      </c>
      <c r="AT303" s="24" t="s">
        <v>288</v>
      </c>
      <c r="AU303" s="24" t="s">
        <v>85</v>
      </c>
      <c r="AY303" s="24" t="s">
        <v>131</v>
      </c>
      <c r="BE303" s="232">
        <f>IF(N303="základní",J303,0)</f>
        <v>0</v>
      </c>
      <c r="BF303" s="232">
        <f>IF(N303="snížená",J303,0)</f>
        <v>0</v>
      </c>
      <c r="BG303" s="232">
        <f>IF(N303="zákl. přenesená",J303,0)</f>
        <v>0</v>
      </c>
      <c r="BH303" s="232">
        <f>IF(N303="sníž. přenesená",J303,0)</f>
        <v>0</v>
      </c>
      <c r="BI303" s="232">
        <f>IF(N303="nulová",J303,0)</f>
        <v>0</v>
      </c>
      <c r="BJ303" s="24" t="s">
        <v>83</v>
      </c>
      <c r="BK303" s="232">
        <f>ROUND(I303*H303,2)</f>
        <v>0</v>
      </c>
      <c r="BL303" s="24" t="s">
        <v>138</v>
      </c>
      <c r="BM303" s="24" t="s">
        <v>508</v>
      </c>
    </row>
    <row r="304" s="1" customFormat="1" ht="25.5" customHeight="1">
      <c r="B304" s="46"/>
      <c r="C304" s="279" t="s">
        <v>509</v>
      </c>
      <c r="D304" s="279" t="s">
        <v>288</v>
      </c>
      <c r="E304" s="280" t="s">
        <v>510</v>
      </c>
      <c r="F304" s="281" t="s">
        <v>511</v>
      </c>
      <c r="G304" s="282" t="s">
        <v>457</v>
      </c>
      <c r="H304" s="283">
        <v>12</v>
      </c>
      <c r="I304" s="284"/>
      <c r="J304" s="285">
        <f>ROUND(I304*H304,2)</f>
        <v>0</v>
      </c>
      <c r="K304" s="281" t="s">
        <v>284</v>
      </c>
      <c r="L304" s="286"/>
      <c r="M304" s="287" t="s">
        <v>21</v>
      </c>
      <c r="N304" s="288" t="s">
        <v>46</v>
      </c>
      <c r="O304" s="47"/>
      <c r="P304" s="230">
        <f>O304*H304</f>
        <v>0</v>
      </c>
      <c r="Q304" s="230">
        <v>0.00035</v>
      </c>
      <c r="R304" s="230">
        <f>Q304*H304</f>
        <v>0.0041999999999999997</v>
      </c>
      <c r="S304" s="230">
        <v>0</v>
      </c>
      <c r="T304" s="231">
        <f>S304*H304</f>
        <v>0</v>
      </c>
      <c r="AR304" s="24" t="s">
        <v>174</v>
      </c>
      <c r="AT304" s="24" t="s">
        <v>288</v>
      </c>
      <c r="AU304" s="24" t="s">
        <v>85</v>
      </c>
      <c r="AY304" s="24" t="s">
        <v>131</v>
      </c>
      <c r="BE304" s="232">
        <f>IF(N304="základní",J304,0)</f>
        <v>0</v>
      </c>
      <c r="BF304" s="232">
        <f>IF(N304="snížená",J304,0)</f>
        <v>0</v>
      </c>
      <c r="BG304" s="232">
        <f>IF(N304="zákl. přenesená",J304,0)</f>
        <v>0</v>
      </c>
      <c r="BH304" s="232">
        <f>IF(N304="sníž. přenesená",J304,0)</f>
        <v>0</v>
      </c>
      <c r="BI304" s="232">
        <f>IF(N304="nulová",J304,0)</f>
        <v>0</v>
      </c>
      <c r="BJ304" s="24" t="s">
        <v>83</v>
      </c>
      <c r="BK304" s="232">
        <f>ROUND(I304*H304,2)</f>
        <v>0</v>
      </c>
      <c r="BL304" s="24" t="s">
        <v>138</v>
      </c>
      <c r="BM304" s="24" t="s">
        <v>512</v>
      </c>
    </row>
    <row r="305" s="1" customFormat="1" ht="16.5" customHeight="1">
      <c r="B305" s="46"/>
      <c r="C305" s="279" t="s">
        <v>513</v>
      </c>
      <c r="D305" s="279" t="s">
        <v>288</v>
      </c>
      <c r="E305" s="280" t="s">
        <v>514</v>
      </c>
      <c r="F305" s="281" t="s">
        <v>515</v>
      </c>
      <c r="G305" s="282" t="s">
        <v>457</v>
      </c>
      <c r="H305" s="283">
        <v>4</v>
      </c>
      <c r="I305" s="284"/>
      <c r="J305" s="285">
        <f>ROUND(I305*H305,2)</f>
        <v>0</v>
      </c>
      <c r="K305" s="281" t="s">
        <v>137</v>
      </c>
      <c r="L305" s="286"/>
      <c r="M305" s="287" t="s">
        <v>21</v>
      </c>
      <c r="N305" s="288" t="s">
        <v>46</v>
      </c>
      <c r="O305" s="47"/>
      <c r="P305" s="230">
        <f>O305*H305</f>
        <v>0</v>
      </c>
      <c r="Q305" s="230">
        <v>0.0030000000000000001</v>
      </c>
      <c r="R305" s="230">
        <f>Q305*H305</f>
        <v>0.012</v>
      </c>
      <c r="S305" s="230">
        <v>0</v>
      </c>
      <c r="T305" s="231">
        <f>S305*H305</f>
        <v>0</v>
      </c>
      <c r="AR305" s="24" t="s">
        <v>174</v>
      </c>
      <c r="AT305" s="24" t="s">
        <v>288</v>
      </c>
      <c r="AU305" s="24" t="s">
        <v>85</v>
      </c>
      <c r="AY305" s="24" t="s">
        <v>131</v>
      </c>
      <c r="BE305" s="232">
        <f>IF(N305="základní",J305,0)</f>
        <v>0</v>
      </c>
      <c r="BF305" s="232">
        <f>IF(N305="snížená",J305,0)</f>
        <v>0</v>
      </c>
      <c r="BG305" s="232">
        <f>IF(N305="zákl. přenesená",J305,0)</f>
        <v>0</v>
      </c>
      <c r="BH305" s="232">
        <f>IF(N305="sníž. přenesená",J305,0)</f>
        <v>0</v>
      </c>
      <c r="BI305" s="232">
        <f>IF(N305="nulová",J305,0)</f>
        <v>0</v>
      </c>
      <c r="BJ305" s="24" t="s">
        <v>83</v>
      </c>
      <c r="BK305" s="232">
        <f>ROUND(I305*H305,2)</f>
        <v>0</v>
      </c>
      <c r="BL305" s="24" t="s">
        <v>138</v>
      </c>
      <c r="BM305" s="24" t="s">
        <v>516</v>
      </c>
    </row>
    <row r="306" s="11" customFormat="1">
      <c r="B306" s="233"/>
      <c r="C306" s="234"/>
      <c r="D306" s="235" t="s">
        <v>140</v>
      </c>
      <c r="E306" s="236" t="s">
        <v>21</v>
      </c>
      <c r="F306" s="237" t="s">
        <v>141</v>
      </c>
      <c r="G306" s="234"/>
      <c r="H306" s="236" t="s">
        <v>21</v>
      </c>
      <c r="I306" s="238"/>
      <c r="J306" s="234"/>
      <c r="K306" s="234"/>
      <c r="L306" s="239"/>
      <c r="M306" s="240"/>
      <c r="N306" s="241"/>
      <c r="O306" s="241"/>
      <c r="P306" s="241"/>
      <c r="Q306" s="241"/>
      <c r="R306" s="241"/>
      <c r="S306" s="241"/>
      <c r="T306" s="242"/>
      <c r="AT306" s="243" t="s">
        <v>140</v>
      </c>
      <c r="AU306" s="243" t="s">
        <v>85</v>
      </c>
      <c r="AV306" s="11" t="s">
        <v>83</v>
      </c>
      <c r="AW306" s="11" t="s">
        <v>39</v>
      </c>
      <c r="AX306" s="11" t="s">
        <v>75</v>
      </c>
      <c r="AY306" s="243" t="s">
        <v>131</v>
      </c>
    </row>
    <row r="307" s="12" customFormat="1">
      <c r="B307" s="244"/>
      <c r="C307" s="245"/>
      <c r="D307" s="235" t="s">
        <v>140</v>
      </c>
      <c r="E307" s="246" t="s">
        <v>21</v>
      </c>
      <c r="F307" s="247" t="s">
        <v>495</v>
      </c>
      <c r="G307" s="245"/>
      <c r="H307" s="248">
        <v>2</v>
      </c>
      <c r="I307" s="249"/>
      <c r="J307" s="245"/>
      <c r="K307" s="245"/>
      <c r="L307" s="250"/>
      <c r="M307" s="251"/>
      <c r="N307" s="252"/>
      <c r="O307" s="252"/>
      <c r="P307" s="252"/>
      <c r="Q307" s="252"/>
      <c r="R307" s="252"/>
      <c r="S307" s="252"/>
      <c r="T307" s="253"/>
      <c r="AT307" s="254" t="s">
        <v>140</v>
      </c>
      <c r="AU307" s="254" t="s">
        <v>85</v>
      </c>
      <c r="AV307" s="12" t="s">
        <v>85</v>
      </c>
      <c r="AW307" s="12" t="s">
        <v>39</v>
      </c>
      <c r="AX307" s="12" t="s">
        <v>75</v>
      </c>
      <c r="AY307" s="254" t="s">
        <v>131</v>
      </c>
    </row>
    <row r="308" s="12" customFormat="1">
      <c r="B308" s="244"/>
      <c r="C308" s="245"/>
      <c r="D308" s="235" t="s">
        <v>140</v>
      </c>
      <c r="E308" s="246" t="s">
        <v>21</v>
      </c>
      <c r="F308" s="247" t="s">
        <v>496</v>
      </c>
      <c r="G308" s="245"/>
      <c r="H308" s="248">
        <v>2</v>
      </c>
      <c r="I308" s="249"/>
      <c r="J308" s="245"/>
      <c r="K308" s="245"/>
      <c r="L308" s="250"/>
      <c r="M308" s="251"/>
      <c r="N308" s="252"/>
      <c r="O308" s="252"/>
      <c r="P308" s="252"/>
      <c r="Q308" s="252"/>
      <c r="R308" s="252"/>
      <c r="S308" s="252"/>
      <c r="T308" s="253"/>
      <c r="AT308" s="254" t="s">
        <v>140</v>
      </c>
      <c r="AU308" s="254" t="s">
        <v>85</v>
      </c>
      <c r="AV308" s="12" t="s">
        <v>85</v>
      </c>
      <c r="AW308" s="12" t="s">
        <v>39</v>
      </c>
      <c r="AX308" s="12" t="s">
        <v>75</v>
      </c>
      <c r="AY308" s="254" t="s">
        <v>131</v>
      </c>
    </row>
    <row r="309" s="14" customFormat="1">
      <c r="B309" s="268"/>
      <c r="C309" s="269"/>
      <c r="D309" s="235" t="s">
        <v>140</v>
      </c>
      <c r="E309" s="270" t="s">
        <v>21</v>
      </c>
      <c r="F309" s="271" t="s">
        <v>208</v>
      </c>
      <c r="G309" s="269"/>
      <c r="H309" s="272">
        <v>4</v>
      </c>
      <c r="I309" s="273"/>
      <c r="J309" s="269"/>
      <c r="K309" s="269"/>
      <c r="L309" s="274"/>
      <c r="M309" s="275"/>
      <c r="N309" s="276"/>
      <c r="O309" s="276"/>
      <c r="P309" s="276"/>
      <c r="Q309" s="276"/>
      <c r="R309" s="276"/>
      <c r="S309" s="276"/>
      <c r="T309" s="277"/>
      <c r="AT309" s="278" t="s">
        <v>140</v>
      </c>
      <c r="AU309" s="278" t="s">
        <v>85</v>
      </c>
      <c r="AV309" s="14" t="s">
        <v>138</v>
      </c>
      <c r="AW309" s="14" t="s">
        <v>39</v>
      </c>
      <c r="AX309" s="14" t="s">
        <v>83</v>
      </c>
      <c r="AY309" s="278" t="s">
        <v>131</v>
      </c>
    </row>
    <row r="310" s="1" customFormat="1" ht="16.5" customHeight="1">
      <c r="B310" s="46"/>
      <c r="C310" s="279" t="s">
        <v>517</v>
      </c>
      <c r="D310" s="279" t="s">
        <v>288</v>
      </c>
      <c r="E310" s="280" t="s">
        <v>518</v>
      </c>
      <c r="F310" s="281" t="s">
        <v>519</v>
      </c>
      <c r="G310" s="282" t="s">
        <v>457</v>
      </c>
      <c r="H310" s="283">
        <v>2</v>
      </c>
      <c r="I310" s="284"/>
      <c r="J310" s="285">
        <f>ROUND(I310*H310,2)</f>
        <v>0</v>
      </c>
      <c r="K310" s="281" t="s">
        <v>137</v>
      </c>
      <c r="L310" s="286"/>
      <c r="M310" s="287" t="s">
        <v>21</v>
      </c>
      <c r="N310" s="288" t="s">
        <v>46</v>
      </c>
      <c r="O310" s="47"/>
      <c r="P310" s="230">
        <f>O310*H310</f>
        <v>0</v>
      </c>
      <c r="Q310" s="230">
        <v>0.002</v>
      </c>
      <c r="R310" s="230">
        <f>Q310*H310</f>
        <v>0.0040000000000000001</v>
      </c>
      <c r="S310" s="230">
        <v>0</v>
      </c>
      <c r="T310" s="231">
        <f>S310*H310</f>
        <v>0</v>
      </c>
      <c r="AR310" s="24" t="s">
        <v>174</v>
      </c>
      <c r="AT310" s="24" t="s">
        <v>288</v>
      </c>
      <c r="AU310" s="24" t="s">
        <v>85</v>
      </c>
      <c r="AY310" s="24" t="s">
        <v>131</v>
      </c>
      <c r="BE310" s="232">
        <f>IF(N310="základní",J310,0)</f>
        <v>0</v>
      </c>
      <c r="BF310" s="232">
        <f>IF(N310="snížená",J310,0)</f>
        <v>0</v>
      </c>
      <c r="BG310" s="232">
        <f>IF(N310="zákl. přenesená",J310,0)</f>
        <v>0</v>
      </c>
      <c r="BH310" s="232">
        <f>IF(N310="sníž. přenesená",J310,0)</f>
        <v>0</v>
      </c>
      <c r="BI310" s="232">
        <f>IF(N310="nulová",J310,0)</f>
        <v>0</v>
      </c>
      <c r="BJ310" s="24" t="s">
        <v>83</v>
      </c>
      <c r="BK310" s="232">
        <f>ROUND(I310*H310,2)</f>
        <v>0</v>
      </c>
      <c r="BL310" s="24" t="s">
        <v>138</v>
      </c>
      <c r="BM310" s="24" t="s">
        <v>520</v>
      </c>
    </row>
    <row r="311" s="11" customFormat="1">
      <c r="B311" s="233"/>
      <c r="C311" s="234"/>
      <c r="D311" s="235" t="s">
        <v>140</v>
      </c>
      <c r="E311" s="236" t="s">
        <v>21</v>
      </c>
      <c r="F311" s="237" t="s">
        <v>141</v>
      </c>
      <c r="G311" s="234"/>
      <c r="H311" s="236" t="s">
        <v>21</v>
      </c>
      <c r="I311" s="238"/>
      <c r="J311" s="234"/>
      <c r="K311" s="234"/>
      <c r="L311" s="239"/>
      <c r="M311" s="240"/>
      <c r="N311" s="241"/>
      <c r="O311" s="241"/>
      <c r="P311" s="241"/>
      <c r="Q311" s="241"/>
      <c r="R311" s="241"/>
      <c r="S311" s="241"/>
      <c r="T311" s="242"/>
      <c r="AT311" s="243" t="s">
        <v>140</v>
      </c>
      <c r="AU311" s="243" t="s">
        <v>85</v>
      </c>
      <c r="AV311" s="11" t="s">
        <v>83</v>
      </c>
      <c r="AW311" s="11" t="s">
        <v>39</v>
      </c>
      <c r="AX311" s="11" t="s">
        <v>75</v>
      </c>
      <c r="AY311" s="243" t="s">
        <v>131</v>
      </c>
    </row>
    <row r="312" s="12" customFormat="1">
      <c r="B312" s="244"/>
      <c r="C312" s="245"/>
      <c r="D312" s="235" t="s">
        <v>140</v>
      </c>
      <c r="E312" s="246" t="s">
        <v>21</v>
      </c>
      <c r="F312" s="247" t="s">
        <v>494</v>
      </c>
      <c r="G312" s="245"/>
      <c r="H312" s="248">
        <v>2</v>
      </c>
      <c r="I312" s="249"/>
      <c r="J312" s="245"/>
      <c r="K312" s="245"/>
      <c r="L312" s="250"/>
      <c r="M312" s="251"/>
      <c r="N312" s="252"/>
      <c r="O312" s="252"/>
      <c r="P312" s="252"/>
      <c r="Q312" s="252"/>
      <c r="R312" s="252"/>
      <c r="S312" s="252"/>
      <c r="T312" s="253"/>
      <c r="AT312" s="254" t="s">
        <v>140</v>
      </c>
      <c r="AU312" s="254" t="s">
        <v>85</v>
      </c>
      <c r="AV312" s="12" t="s">
        <v>85</v>
      </c>
      <c r="AW312" s="12" t="s">
        <v>39</v>
      </c>
      <c r="AX312" s="12" t="s">
        <v>83</v>
      </c>
      <c r="AY312" s="254" t="s">
        <v>131</v>
      </c>
    </row>
    <row r="313" s="1" customFormat="1" ht="25.5" customHeight="1">
      <c r="B313" s="46"/>
      <c r="C313" s="221" t="s">
        <v>521</v>
      </c>
      <c r="D313" s="221" t="s">
        <v>133</v>
      </c>
      <c r="E313" s="222" t="s">
        <v>522</v>
      </c>
      <c r="F313" s="223" t="s">
        <v>523</v>
      </c>
      <c r="G313" s="224" t="s">
        <v>457</v>
      </c>
      <c r="H313" s="225">
        <v>6</v>
      </c>
      <c r="I313" s="226"/>
      <c r="J313" s="227">
        <f>ROUND(I313*H313,2)</f>
        <v>0</v>
      </c>
      <c r="K313" s="223" t="s">
        <v>137</v>
      </c>
      <c r="L313" s="72"/>
      <c r="M313" s="228" t="s">
        <v>21</v>
      </c>
      <c r="N313" s="229" t="s">
        <v>46</v>
      </c>
      <c r="O313" s="47"/>
      <c r="P313" s="230">
        <f>O313*H313</f>
        <v>0</v>
      </c>
      <c r="Q313" s="230">
        <v>0.11240500000000001</v>
      </c>
      <c r="R313" s="230">
        <f>Q313*H313</f>
        <v>0.67443000000000008</v>
      </c>
      <c r="S313" s="230">
        <v>0</v>
      </c>
      <c r="T313" s="231">
        <f>S313*H313</f>
        <v>0</v>
      </c>
      <c r="AR313" s="24" t="s">
        <v>138</v>
      </c>
      <c r="AT313" s="24" t="s">
        <v>133</v>
      </c>
      <c r="AU313" s="24" t="s">
        <v>85</v>
      </c>
      <c r="AY313" s="24" t="s">
        <v>131</v>
      </c>
      <c r="BE313" s="232">
        <f>IF(N313="základní",J313,0)</f>
        <v>0</v>
      </c>
      <c r="BF313" s="232">
        <f>IF(N313="snížená",J313,0)</f>
        <v>0</v>
      </c>
      <c r="BG313" s="232">
        <f>IF(N313="zákl. přenesená",J313,0)</f>
        <v>0</v>
      </c>
      <c r="BH313" s="232">
        <f>IF(N313="sníž. přenesená",J313,0)</f>
        <v>0</v>
      </c>
      <c r="BI313" s="232">
        <f>IF(N313="nulová",J313,0)</f>
        <v>0</v>
      </c>
      <c r="BJ313" s="24" t="s">
        <v>83</v>
      </c>
      <c r="BK313" s="232">
        <f>ROUND(I313*H313,2)</f>
        <v>0</v>
      </c>
      <c r="BL313" s="24" t="s">
        <v>138</v>
      </c>
      <c r="BM313" s="24" t="s">
        <v>524</v>
      </c>
    </row>
    <row r="314" s="11" customFormat="1">
      <c r="B314" s="233"/>
      <c r="C314" s="234"/>
      <c r="D314" s="235" t="s">
        <v>140</v>
      </c>
      <c r="E314" s="236" t="s">
        <v>21</v>
      </c>
      <c r="F314" s="237" t="s">
        <v>141</v>
      </c>
      <c r="G314" s="234"/>
      <c r="H314" s="236" t="s">
        <v>21</v>
      </c>
      <c r="I314" s="238"/>
      <c r="J314" s="234"/>
      <c r="K314" s="234"/>
      <c r="L314" s="239"/>
      <c r="M314" s="240"/>
      <c r="N314" s="241"/>
      <c r="O314" s="241"/>
      <c r="P314" s="241"/>
      <c r="Q314" s="241"/>
      <c r="R314" s="241"/>
      <c r="S314" s="241"/>
      <c r="T314" s="242"/>
      <c r="AT314" s="243" t="s">
        <v>140</v>
      </c>
      <c r="AU314" s="243" t="s">
        <v>85</v>
      </c>
      <c r="AV314" s="11" t="s">
        <v>83</v>
      </c>
      <c r="AW314" s="11" t="s">
        <v>39</v>
      </c>
      <c r="AX314" s="11" t="s">
        <v>75</v>
      </c>
      <c r="AY314" s="243" t="s">
        <v>131</v>
      </c>
    </row>
    <row r="315" s="12" customFormat="1">
      <c r="B315" s="244"/>
      <c r="C315" s="245"/>
      <c r="D315" s="235" t="s">
        <v>140</v>
      </c>
      <c r="E315" s="246" t="s">
        <v>21</v>
      </c>
      <c r="F315" s="247" t="s">
        <v>494</v>
      </c>
      <c r="G315" s="245"/>
      <c r="H315" s="248">
        <v>2</v>
      </c>
      <c r="I315" s="249"/>
      <c r="J315" s="245"/>
      <c r="K315" s="245"/>
      <c r="L315" s="250"/>
      <c r="M315" s="251"/>
      <c r="N315" s="252"/>
      <c r="O315" s="252"/>
      <c r="P315" s="252"/>
      <c r="Q315" s="252"/>
      <c r="R315" s="252"/>
      <c r="S315" s="252"/>
      <c r="T315" s="253"/>
      <c r="AT315" s="254" t="s">
        <v>140</v>
      </c>
      <c r="AU315" s="254" t="s">
        <v>85</v>
      </c>
      <c r="AV315" s="12" t="s">
        <v>85</v>
      </c>
      <c r="AW315" s="12" t="s">
        <v>39</v>
      </c>
      <c r="AX315" s="12" t="s">
        <v>75</v>
      </c>
      <c r="AY315" s="254" t="s">
        <v>131</v>
      </c>
    </row>
    <row r="316" s="12" customFormat="1">
      <c r="B316" s="244"/>
      <c r="C316" s="245"/>
      <c r="D316" s="235" t="s">
        <v>140</v>
      </c>
      <c r="E316" s="246" t="s">
        <v>21</v>
      </c>
      <c r="F316" s="247" t="s">
        <v>495</v>
      </c>
      <c r="G316" s="245"/>
      <c r="H316" s="248">
        <v>2</v>
      </c>
      <c r="I316" s="249"/>
      <c r="J316" s="245"/>
      <c r="K316" s="245"/>
      <c r="L316" s="250"/>
      <c r="M316" s="251"/>
      <c r="N316" s="252"/>
      <c r="O316" s="252"/>
      <c r="P316" s="252"/>
      <c r="Q316" s="252"/>
      <c r="R316" s="252"/>
      <c r="S316" s="252"/>
      <c r="T316" s="253"/>
      <c r="AT316" s="254" t="s">
        <v>140</v>
      </c>
      <c r="AU316" s="254" t="s">
        <v>85</v>
      </c>
      <c r="AV316" s="12" t="s">
        <v>85</v>
      </c>
      <c r="AW316" s="12" t="s">
        <v>39</v>
      </c>
      <c r="AX316" s="12" t="s">
        <v>75</v>
      </c>
      <c r="AY316" s="254" t="s">
        <v>131</v>
      </c>
    </row>
    <row r="317" s="12" customFormat="1">
      <c r="B317" s="244"/>
      <c r="C317" s="245"/>
      <c r="D317" s="235" t="s">
        <v>140</v>
      </c>
      <c r="E317" s="246" t="s">
        <v>21</v>
      </c>
      <c r="F317" s="247" t="s">
        <v>496</v>
      </c>
      <c r="G317" s="245"/>
      <c r="H317" s="248">
        <v>2</v>
      </c>
      <c r="I317" s="249"/>
      <c r="J317" s="245"/>
      <c r="K317" s="245"/>
      <c r="L317" s="250"/>
      <c r="M317" s="251"/>
      <c r="N317" s="252"/>
      <c r="O317" s="252"/>
      <c r="P317" s="252"/>
      <c r="Q317" s="252"/>
      <c r="R317" s="252"/>
      <c r="S317" s="252"/>
      <c r="T317" s="253"/>
      <c r="AT317" s="254" t="s">
        <v>140</v>
      </c>
      <c r="AU317" s="254" t="s">
        <v>85</v>
      </c>
      <c r="AV317" s="12" t="s">
        <v>85</v>
      </c>
      <c r="AW317" s="12" t="s">
        <v>39</v>
      </c>
      <c r="AX317" s="12" t="s">
        <v>75</v>
      </c>
      <c r="AY317" s="254" t="s">
        <v>131</v>
      </c>
    </row>
    <row r="318" s="14" customFormat="1">
      <c r="B318" s="268"/>
      <c r="C318" s="269"/>
      <c r="D318" s="235" t="s">
        <v>140</v>
      </c>
      <c r="E318" s="270" t="s">
        <v>21</v>
      </c>
      <c r="F318" s="271" t="s">
        <v>208</v>
      </c>
      <c r="G318" s="269"/>
      <c r="H318" s="272">
        <v>6</v>
      </c>
      <c r="I318" s="273"/>
      <c r="J318" s="269"/>
      <c r="K318" s="269"/>
      <c r="L318" s="274"/>
      <c r="M318" s="275"/>
      <c r="N318" s="276"/>
      <c r="O318" s="276"/>
      <c r="P318" s="276"/>
      <c r="Q318" s="276"/>
      <c r="R318" s="276"/>
      <c r="S318" s="276"/>
      <c r="T318" s="277"/>
      <c r="AT318" s="278" t="s">
        <v>140</v>
      </c>
      <c r="AU318" s="278" t="s">
        <v>85</v>
      </c>
      <c r="AV318" s="14" t="s">
        <v>138</v>
      </c>
      <c r="AW318" s="14" t="s">
        <v>39</v>
      </c>
      <c r="AX318" s="14" t="s">
        <v>83</v>
      </c>
      <c r="AY318" s="278" t="s">
        <v>131</v>
      </c>
    </row>
    <row r="319" s="1" customFormat="1" ht="25.5" customHeight="1">
      <c r="B319" s="46"/>
      <c r="C319" s="221" t="s">
        <v>525</v>
      </c>
      <c r="D319" s="221" t="s">
        <v>133</v>
      </c>
      <c r="E319" s="222" t="s">
        <v>526</v>
      </c>
      <c r="F319" s="223" t="s">
        <v>527</v>
      </c>
      <c r="G319" s="224" t="s">
        <v>177</v>
      </c>
      <c r="H319" s="225">
        <v>36</v>
      </c>
      <c r="I319" s="226"/>
      <c r="J319" s="227">
        <f>ROUND(I319*H319,2)</f>
        <v>0</v>
      </c>
      <c r="K319" s="223" t="s">
        <v>137</v>
      </c>
      <c r="L319" s="72"/>
      <c r="M319" s="228" t="s">
        <v>21</v>
      </c>
      <c r="N319" s="229" t="s">
        <v>46</v>
      </c>
      <c r="O319" s="47"/>
      <c r="P319" s="230">
        <f>O319*H319</f>
        <v>0</v>
      </c>
      <c r="Q319" s="230">
        <v>0.000107</v>
      </c>
      <c r="R319" s="230">
        <f>Q319*H319</f>
        <v>0.003852</v>
      </c>
      <c r="S319" s="230">
        <v>0</v>
      </c>
      <c r="T319" s="231">
        <f>S319*H319</f>
        <v>0</v>
      </c>
      <c r="AR319" s="24" t="s">
        <v>138</v>
      </c>
      <c r="AT319" s="24" t="s">
        <v>133</v>
      </c>
      <c r="AU319" s="24" t="s">
        <v>85</v>
      </c>
      <c r="AY319" s="24" t="s">
        <v>131</v>
      </c>
      <c r="BE319" s="232">
        <f>IF(N319="základní",J319,0)</f>
        <v>0</v>
      </c>
      <c r="BF319" s="232">
        <f>IF(N319="snížená",J319,0)</f>
        <v>0</v>
      </c>
      <c r="BG319" s="232">
        <f>IF(N319="zákl. přenesená",J319,0)</f>
        <v>0</v>
      </c>
      <c r="BH319" s="232">
        <f>IF(N319="sníž. přenesená",J319,0)</f>
        <v>0</v>
      </c>
      <c r="BI319" s="232">
        <f>IF(N319="nulová",J319,0)</f>
        <v>0</v>
      </c>
      <c r="BJ319" s="24" t="s">
        <v>83</v>
      </c>
      <c r="BK319" s="232">
        <f>ROUND(I319*H319,2)</f>
        <v>0</v>
      </c>
      <c r="BL319" s="24" t="s">
        <v>138</v>
      </c>
      <c r="BM319" s="24" t="s">
        <v>528</v>
      </c>
    </row>
    <row r="320" s="1" customFormat="1">
      <c r="B320" s="46"/>
      <c r="C320" s="74"/>
      <c r="D320" s="235" t="s">
        <v>146</v>
      </c>
      <c r="E320" s="74"/>
      <c r="F320" s="255" t="s">
        <v>529</v>
      </c>
      <c r="G320" s="74"/>
      <c r="H320" s="74"/>
      <c r="I320" s="191"/>
      <c r="J320" s="74"/>
      <c r="K320" s="74"/>
      <c r="L320" s="72"/>
      <c r="M320" s="256"/>
      <c r="N320" s="47"/>
      <c r="O320" s="47"/>
      <c r="P320" s="47"/>
      <c r="Q320" s="47"/>
      <c r="R320" s="47"/>
      <c r="S320" s="47"/>
      <c r="T320" s="95"/>
      <c r="AT320" s="24" t="s">
        <v>146</v>
      </c>
      <c r="AU320" s="24" t="s">
        <v>85</v>
      </c>
    </row>
    <row r="321" s="11" customFormat="1">
      <c r="B321" s="233"/>
      <c r="C321" s="234"/>
      <c r="D321" s="235" t="s">
        <v>140</v>
      </c>
      <c r="E321" s="236" t="s">
        <v>21</v>
      </c>
      <c r="F321" s="237" t="s">
        <v>141</v>
      </c>
      <c r="G321" s="234"/>
      <c r="H321" s="236" t="s">
        <v>21</v>
      </c>
      <c r="I321" s="238"/>
      <c r="J321" s="234"/>
      <c r="K321" s="234"/>
      <c r="L321" s="239"/>
      <c r="M321" s="240"/>
      <c r="N321" s="241"/>
      <c r="O321" s="241"/>
      <c r="P321" s="241"/>
      <c r="Q321" s="241"/>
      <c r="R321" s="241"/>
      <c r="S321" s="241"/>
      <c r="T321" s="242"/>
      <c r="AT321" s="243" t="s">
        <v>140</v>
      </c>
      <c r="AU321" s="243" t="s">
        <v>85</v>
      </c>
      <c r="AV321" s="11" t="s">
        <v>83</v>
      </c>
      <c r="AW321" s="11" t="s">
        <v>39</v>
      </c>
      <c r="AX321" s="11" t="s">
        <v>75</v>
      </c>
      <c r="AY321" s="243" t="s">
        <v>131</v>
      </c>
    </row>
    <row r="322" s="12" customFormat="1">
      <c r="B322" s="244"/>
      <c r="C322" s="245"/>
      <c r="D322" s="235" t="s">
        <v>140</v>
      </c>
      <c r="E322" s="246" t="s">
        <v>21</v>
      </c>
      <c r="F322" s="247" t="s">
        <v>530</v>
      </c>
      <c r="G322" s="245"/>
      <c r="H322" s="248">
        <v>36</v>
      </c>
      <c r="I322" s="249"/>
      <c r="J322" s="245"/>
      <c r="K322" s="245"/>
      <c r="L322" s="250"/>
      <c r="M322" s="251"/>
      <c r="N322" s="252"/>
      <c r="O322" s="252"/>
      <c r="P322" s="252"/>
      <c r="Q322" s="252"/>
      <c r="R322" s="252"/>
      <c r="S322" s="252"/>
      <c r="T322" s="253"/>
      <c r="AT322" s="254" t="s">
        <v>140</v>
      </c>
      <c r="AU322" s="254" t="s">
        <v>85</v>
      </c>
      <c r="AV322" s="12" t="s">
        <v>85</v>
      </c>
      <c r="AW322" s="12" t="s">
        <v>39</v>
      </c>
      <c r="AX322" s="12" t="s">
        <v>83</v>
      </c>
      <c r="AY322" s="254" t="s">
        <v>131</v>
      </c>
    </row>
    <row r="323" s="1" customFormat="1" ht="51" customHeight="1">
      <c r="B323" s="46"/>
      <c r="C323" s="221" t="s">
        <v>531</v>
      </c>
      <c r="D323" s="221" t="s">
        <v>133</v>
      </c>
      <c r="E323" s="222" t="s">
        <v>532</v>
      </c>
      <c r="F323" s="223" t="s">
        <v>533</v>
      </c>
      <c r="G323" s="224" t="s">
        <v>177</v>
      </c>
      <c r="H323" s="225">
        <v>401</v>
      </c>
      <c r="I323" s="226"/>
      <c r="J323" s="227">
        <f>ROUND(I323*H323,2)</f>
        <v>0</v>
      </c>
      <c r="K323" s="223" t="s">
        <v>137</v>
      </c>
      <c r="L323" s="72"/>
      <c r="M323" s="228" t="s">
        <v>21</v>
      </c>
      <c r="N323" s="229" t="s">
        <v>46</v>
      </c>
      <c r="O323" s="47"/>
      <c r="P323" s="230">
        <f>O323*H323</f>
        <v>0</v>
      </c>
      <c r="Q323" s="230">
        <v>0.080876400000000001</v>
      </c>
      <c r="R323" s="230">
        <f>Q323*H323</f>
        <v>32.431436400000003</v>
      </c>
      <c r="S323" s="230">
        <v>0</v>
      </c>
      <c r="T323" s="231">
        <f>S323*H323</f>
        <v>0</v>
      </c>
      <c r="AR323" s="24" t="s">
        <v>138</v>
      </c>
      <c r="AT323" s="24" t="s">
        <v>133</v>
      </c>
      <c r="AU323" s="24" t="s">
        <v>85</v>
      </c>
      <c r="AY323" s="24" t="s">
        <v>131</v>
      </c>
      <c r="BE323" s="232">
        <f>IF(N323="základní",J323,0)</f>
        <v>0</v>
      </c>
      <c r="BF323" s="232">
        <f>IF(N323="snížená",J323,0)</f>
        <v>0</v>
      </c>
      <c r="BG323" s="232">
        <f>IF(N323="zákl. přenesená",J323,0)</f>
        <v>0</v>
      </c>
      <c r="BH323" s="232">
        <f>IF(N323="sníž. přenesená",J323,0)</f>
        <v>0</v>
      </c>
      <c r="BI323" s="232">
        <f>IF(N323="nulová",J323,0)</f>
        <v>0</v>
      </c>
      <c r="BJ323" s="24" t="s">
        <v>83</v>
      </c>
      <c r="BK323" s="232">
        <f>ROUND(I323*H323,2)</f>
        <v>0</v>
      </c>
      <c r="BL323" s="24" t="s">
        <v>138</v>
      </c>
      <c r="BM323" s="24" t="s">
        <v>534</v>
      </c>
    </row>
    <row r="324" s="11" customFormat="1">
      <c r="B324" s="233"/>
      <c r="C324" s="234"/>
      <c r="D324" s="235" t="s">
        <v>140</v>
      </c>
      <c r="E324" s="236" t="s">
        <v>21</v>
      </c>
      <c r="F324" s="237" t="s">
        <v>356</v>
      </c>
      <c r="G324" s="234"/>
      <c r="H324" s="236" t="s">
        <v>21</v>
      </c>
      <c r="I324" s="238"/>
      <c r="J324" s="234"/>
      <c r="K324" s="234"/>
      <c r="L324" s="239"/>
      <c r="M324" s="240"/>
      <c r="N324" s="241"/>
      <c r="O324" s="241"/>
      <c r="P324" s="241"/>
      <c r="Q324" s="241"/>
      <c r="R324" s="241"/>
      <c r="S324" s="241"/>
      <c r="T324" s="242"/>
      <c r="AT324" s="243" t="s">
        <v>140</v>
      </c>
      <c r="AU324" s="243" t="s">
        <v>85</v>
      </c>
      <c r="AV324" s="11" t="s">
        <v>83</v>
      </c>
      <c r="AW324" s="11" t="s">
        <v>39</v>
      </c>
      <c r="AX324" s="11" t="s">
        <v>75</v>
      </c>
      <c r="AY324" s="243" t="s">
        <v>131</v>
      </c>
    </row>
    <row r="325" s="12" customFormat="1">
      <c r="B325" s="244"/>
      <c r="C325" s="245"/>
      <c r="D325" s="235" t="s">
        <v>140</v>
      </c>
      <c r="E325" s="246" t="s">
        <v>21</v>
      </c>
      <c r="F325" s="247" t="s">
        <v>535</v>
      </c>
      <c r="G325" s="245"/>
      <c r="H325" s="248">
        <v>401</v>
      </c>
      <c r="I325" s="249"/>
      <c r="J325" s="245"/>
      <c r="K325" s="245"/>
      <c r="L325" s="250"/>
      <c r="M325" s="251"/>
      <c r="N325" s="252"/>
      <c r="O325" s="252"/>
      <c r="P325" s="252"/>
      <c r="Q325" s="252"/>
      <c r="R325" s="252"/>
      <c r="S325" s="252"/>
      <c r="T325" s="253"/>
      <c r="AT325" s="254" t="s">
        <v>140</v>
      </c>
      <c r="AU325" s="254" t="s">
        <v>85</v>
      </c>
      <c r="AV325" s="12" t="s">
        <v>85</v>
      </c>
      <c r="AW325" s="12" t="s">
        <v>39</v>
      </c>
      <c r="AX325" s="12" t="s">
        <v>83</v>
      </c>
      <c r="AY325" s="254" t="s">
        <v>131</v>
      </c>
    </row>
    <row r="326" s="1" customFormat="1" ht="25.5" customHeight="1">
      <c r="B326" s="46"/>
      <c r="C326" s="279" t="s">
        <v>536</v>
      </c>
      <c r="D326" s="279" t="s">
        <v>288</v>
      </c>
      <c r="E326" s="280" t="s">
        <v>537</v>
      </c>
      <c r="F326" s="281" t="s">
        <v>538</v>
      </c>
      <c r="G326" s="282" t="s">
        <v>457</v>
      </c>
      <c r="H326" s="283">
        <v>818.03999999999996</v>
      </c>
      <c r="I326" s="284"/>
      <c r="J326" s="285">
        <f>ROUND(I326*H326,2)</f>
        <v>0</v>
      </c>
      <c r="K326" s="281" t="s">
        <v>137</v>
      </c>
      <c r="L326" s="286"/>
      <c r="M326" s="287" t="s">
        <v>21</v>
      </c>
      <c r="N326" s="288" t="s">
        <v>46</v>
      </c>
      <c r="O326" s="47"/>
      <c r="P326" s="230">
        <f>O326*H326</f>
        <v>0</v>
      </c>
      <c r="Q326" s="230">
        <v>0.023</v>
      </c>
      <c r="R326" s="230">
        <f>Q326*H326</f>
        <v>18.814919999999997</v>
      </c>
      <c r="S326" s="230">
        <v>0</v>
      </c>
      <c r="T326" s="231">
        <f>S326*H326</f>
        <v>0</v>
      </c>
      <c r="AR326" s="24" t="s">
        <v>174</v>
      </c>
      <c r="AT326" s="24" t="s">
        <v>288</v>
      </c>
      <c r="AU326" s="24" t="s">
        <v>85</v>
      </c>
      <c r="AY326" s="24" t="s">
        <v>131</v>
      </c>
      <c r="BE326" s="232">
        <f>IF(N326="základní",J326,0)</f>
        <v>0</v>
      </c>
      <c r="BF326" s="232">
        <f>IF(N326="snížená",J326,0)</f>
        <v>0</v>
      </c>
      <c r="BG326" s="232">
        <f>IF(N326="zákl. přenesená",J326,0)</f>
        <v>0</v>
      </c>
      <c r="BH326" s="232">
        <f>IF(N326="sníž. přenesená",J326,0)</f>
        <v>0</v>
      </c>
      <c r="BI326" s="232">
        <f>IF(N326="nulová",J326,0)</f>
        <v>0</v>
      </c>
      <c r="BJ326" s="24" t="s">
        <v>83</v>
      </c>
      <c r="BK326" s="232">
        <f>ROUND(I326*H326,2)</f>
        <v>0</v>
      </c>
      <c r="BL326" s="24" t="s">
        <v>138</v>
      </c>
      <c r="BM326" s="24" t="s">
        <v>539</v>
      </c>
    </row>
    <row r="327" s="12" customFormat="1">
      <c r="B327" s="244"/>
      <c r="C327" s="245"/>
      <c r="D327" s="235" t="s">
        <v>140</v>
      </c>
      <c r="E327" s="246" t="s">
        <v>21</v>
      </c>
      <c r="F327" s="247" t="s">
        <v>540</v>
      </c>
      <c r="G327" s="245"/>
      <c r="H327" s="248">
        <v>818.03999999999996</v>
      </c>
      <c r="I327" s="249"/>
      <c r="J327" s="245"/>
      <c r="K327" s="245"/>
      <c r="L327" s="250"/>
      <c r="M327" s="251"/>
      <c r="N327" s="252"/>
      <c r="O327" s="252"/>
      <c r="P327" s="252"/>
      <c r="Q327" s="252"/>
      <c r="R327" s="252"/>
      <c r="S327" s="252"/>
      <c r="T327" s="253"/>
      <c r="AT327" s="254" t="s">
        <v>140</v>
      </c>
      <c r="AU327" s="254" t="s">
        <v>85</v>
      </c>
      <c r="AV327" s="12" t="s">
        <v>85</v>
      </c>
      <c r="AW327" s="12" t="s">
        <v>39</v>
      </c>
      <c r="AX327" s="12" t="s">
        <v>83</v>
      </c>
      <c r="AY327" s="254" t="s">
        <v>131</v>
      </c>
    </row>
    <row r="328" s="1" customFormat="1" ht="38.25" customHeight="1">
      <c r="B328" s="46"/>
      <c r="C328" s="221" t="s">
        <v>541</v>
      </c>
      <c r="D328" s="221" t="s">
        <v>133</v>
      </c>
      <c r="E328" s="222" t="s">
        <v>542</v>
      </c>
      <c r="F328" s="223" t="s">
        <v>543</v>
      </c>
      <c r="G328" s="224" t="s">
        <v>177</v>
      </c>
      <c r="H328" s="225">
        <v>413.5</v>
      </c>
      <c r="I328" s="226"/>
      <c r="J328" s="227">
        <f>ROUND(I328*H328,2)</f>
        <v>0</v>
      </c>
      <c r="K328" s="223" t="s">
        <v>137</v>
      </c>
      <c r="L328" s="72"/>
      <c r="M328" s="228" t="s">
        <v>21</v>
      </c>
      <c r="N328" s="229" t="s">
        <v>46</v>
      </c>
      <c r="O328" s="47"/>
      <c r="P328" s="230">
        <f>O328*H328</f>
        <v>0</v>
      </c>
      <c r="Q328" s="230">
        <v>0.15539952000000001</v>
      </c>
      <c r="R328" s="230">
        <f>Q328*H328</f>
        <v>64.257701520000012</v>
      </c>
      <c r="S328" s="230">
        <v>0</v>
      </c>
      <c r="T328" s="231">
        <f>S328*H328</f>
        <v>0</v>
      </c>
      <c r="AR328" s="24" t="s">
        <v>138</v>
      </c>
      <c r="AT328" s="24" t="s">
        <v>133</v>
      </c>
      <c r="AU328" s="24" t="s">
        <v>85</v>
      </c>
      <c r="AY328" s="24" t="s">
        <v>131</v>
      </c>
      <c r="BE328" s="232">
        <f>IF(N328="základní",J328,0)</f>
        <v>0</v>
      </c>
      <c r="BF328" s="232">
        <f>IF(N328="snížená",J328,0)</f>
        <v>0</v>
      </c>
      <c r="BG328" s="232">
        <f>IF(N328="zákl. přenesená",J328,0)</f>
        <v>0</v>
      </c>
      <c r="BH328" s="232">
        <f>IF(N328="sníž. přenesená",J328,0)</f>
        <v>0</v>
      </c>
      <c r="BI328" s="232">
        <f>IF(N328="nulová",J328,0)</f>
        <v>0</v>
      </c>
      <c r="BJ328" s="24" t="s">
        <v>83</v>
      </c>
      <c r="BK328" s="232">
        <f>ROUND(I328*H328,2)</f>
        <v>0</v>
      </c>
      <c r="BL328" s="24" t="s">
        <v>138</v>
      </c>
      <c r="BM328" s="24" t="s">
        <v>544</v>
      </c>
    </row>
    <row r="329" s="11" customFormat="1">
      <c r="B329" s="233"/>
      <c r="C329" s="234"/>
      <c r="D329" s="235" t="s">
        <v>140</v>
      </c>
      <c r="E329" s="236" t="s">
        <v>21</v>
      </c>
      <c r="F329" s="237" t="s">
        <v>356</v>
      </c>
      <c r="G329" s="234"/>
      <c r="H329" s="236" t="s">
        <v>21</v>
      </c>
      <c r="I329" s="238"/>
      <c r="J329" s="234"/>
      <c r="K329" s="234"/>
      <c r="L329" s="239"/>
      <c r="M329" s="240"/>
      <c r="N329" s="241"/>
      <c r="O329" s="241"/>
      <c r="P329" s="241"/>
      <c r="Q329" s="241"/>
      <c r="R329" s="241"/>
      <c r="S329" s="241"/>
      <c r="T329" s="242"/>
      <c r="AT329" s="243" t="s">
        <v>140</v>
      </c>
      <c r="AU329" s="243" t="s">
        <v>85</v>
      </c>
      <c r="AV329" s="11" t="s">
        <v>83</v>
      </c>
      <c r="AW329" s="11" t="s">
        <v>39</v>
      </c>
      <c r="AX329" s="11" t="s">
        <v>75</v>
      </c>
      <c r="AY329" s="243" t="s">
        <v>131</v>
      </c>
    </row>
    <row r="330" s="12" customFormat="1">
      <c r="B330" s="244"/>
      <c r="C330" s="245"/>
      <c r="D330" s="235" t="s">
        <v>140</v>
      </c>
      <c r="E330" s="246" t="s">
        <v>21</v>
      </c>
      <c r="F330" s="247" t="s">
        <v>545</v>
      </c>
      <c r="G330" s="245"/>
      <c r="H330" s="248">
        <v>274</v>
      </c>
      <c r="I330" s="249"/>
      <c r="J330" s="245"/>
      <c r="K330" s="245"/>
      <c r="L330" s="250"/>
      <c r="M330" s="251"/>
      <c r="N330" s="252"/>
      <c r="O330" s="252"/>
      <c r="P330" s="252"/>
      <c r="Q330" s="252"/>
      <c r="R330" s="252"/>
      <c r="S330" s="252"/>
      <c r="T330" s="253"/>
      <c r="AT330" s="254" t="s">
        <v>140</v>
      </c>
      <c r="AU330" s="254" t="s">
        <v>85</v>
      </c>
      <c r="AV330" s="12" t="s">
        <v>85</v>
      </c>
      <c r="AW330" s="12" t="s">
        <v>39</v>
      </c>
      <c r="AX330" s="12" t="s">
        <v>75</v>
      </c>
      <c r="AY330" s="254" t="s">
        <v>131</v>
      </c>
    </row>
    <row r="331" s="12" customFormat="1">
      <c r="B331" s="244"/>
      <c r="C331" s="245"/>
      <c r="D331" s="235" t="s">
        <v>140</v>
      </c>
      <c r="E331" s="246" t="s">
        <v>21</v>
      </c>
      <c r="F331" s="247" t="s">
        <v>546</v>
      </c>
      <c r="G331" s="245"/>
      <c r="H331" s="248">
        <v>103.5</v>
      </c>
      <c r="I331" s="249"/>
      <c r="J331" s="245"/>
      <c r="K331" s="245"/>
      <c r="L331" s="250"/>
      <c r="M331" s="251"/>
      <c r="N331" s="252"/>
      <c r="O331" s="252"/>
      <c r="P331" s="252"/>
      <c r="Q331" s="252"/>
      <c r="R331" s="252"/>
      <c r="S331" s="252"/>
      <c r="T331" s="253"/>
      <c r="AT331" s="254" t="s">
        <v>140</v>
      </c>
      <c r="AU331" s="254" t="s">
        <v>85</v>
      </c>
      <c r="AV331" s="12" t="s">
        <v>85</v>
      </c>
      <c r="AW331" s="12" t="s">
        <v>39</v>
      </c>
      <c r="AX331" s="12" t="s">
        <v>75</v>
      </c>
      <c r="AY331" s="254" t="s">
        <v>131</v>
      </c>
    </row>
    <row r="332" s="12" customFormat="1">
      <c r="B332" s="244"/>
      <c r="C332" s="245"/>
      <c r="D332" s="235" t="s">
        <v>140</v>
      </c>
      <c r="E332" s="246" t="s">
        <v>21</v>
      </c>
      <c r="F332" s="247" t="s">
        <v>547</v>
      </c>
      <c r="G332" s="245"/>
      <c r="H332" s="248">
        <v>36</v>
      </c>
      <c r="I332" s="249"/>
      <c r="J332" s="245"/>
      <c r="K332" s="245"/>
      <c r="L332" s="250"/>
      <c r="M332" s="251"/>
      <c r="N332" s="252"/>
      <c r="O332" s="252"/>
      <c r="P332" s="252"/>
      <c r="Q332" s="252"/>
      <c r="R332" s="252"/>
      <c r="S332" s="252"/>
      <c r="T332" s="253"/>
      <c r="AT332" s="254" t="s">
        <v>140</v>
      </c>
      <c r="AU332" s="254" t="s">
        <v>85</v>
      </c>
      <c r="AV332" s="12" t="s">
        <v>85</v>
      </c>
      <c r="AW332" s="12" t="s">
        <v>39</v>
      </c>
      <c r="AX332" s="12" t="s">
        <v>75</v>
      </c>
      <c r="AY332" s="254" t="s">
        <v>131</v>
      </c>
    </row>
    <row r="333" s="14" customFormat="1">
      <c r="B333" s="268"/>
      <c r="C333" s="269"/>
      <c r="D333" s="235" t="s">
        <v>140</v>
      </c>
      <c r="E333" s="270" t="s">
        <v>21</v>
      </c>
      <c r="F333" s="271" t="s">
        <v>208</v>
      </c>
      <c r="G333" s="269"/>
      <c r="H333" s="272">
        <v>413.5</v>
      </c>
      <c r="I333" s="273"/>
      <c r="J333" s="269"/>
      <c r="K333" s="269"/>
      <c r="L333" s="274"/>
      <c r="M333" s="275"/>
      <c r="N333" s="276"/>
      <c r="O333" s="276"/>
      <c r="P333" s="276"/>
      <c r="Q333" s="276"/>
      <c r="R333" s="276"/>
      <c r="S333" s="276"/>
      <c r="T333" s="277"/>
      <c r="AT333" s="278" t="s">
        <v>140</v>
      </c>
      <c r="AU333" s="278" t="s">
        <v>85</v>
      </c>
      <c r="AV333" s="14" t="s">
        <v>138</v>
      </c>
      <c r="AW333" s="14" t="s">
        <v>39</v>
      </c>
      <c r="AX333" s="14" t="s">
        <v>83</v>
      </c>
      <c r="AY333" s="278" t="s">
        <v>131</v>
      </c>
    </row>
    <row r="334" s="1" customFormat="1" ht="25.5" customHeight="1">
      <c r="B334" s="46"/>
      <c r="C334" s="279" t="s">
        <v>548</v>
      </c>
      <c r="D334" s="279" t="s">
        <v>288</v>
      </c>
      <c r="E334" s="280" t="s">
        <v>549</v>
      </c>
      <c r="F334" s="281" t="s">
        <v>550</v>
      </c>
      <c r="G334" s="282" t="s">
        <v>457</v>
      </c>
      <c r="H334" s="283">
        <v>36</v>
      </c>
      <c r="I334" s="284"/>
      <c r="J334" s="285">
        <f>ROUND(I334*H334,2)</f>
        <v>0</v>
      </c>
      <c r="K334" s="281" t="s">
        <v>137</v>
      </c>
      <c r="L334" s="286"/>
      <c r="M334" s="287" t="s">
        <v>21</v>
      </c>
      <c r="N334" s="288" t="s">
        <v>46</v>
      </c>
      <c r="O334" s="47"/>
      <c r="P334" s="230">
        <f>O334*H334</f>
        <v>0</v>
      </c>
      <c r="Q334" s="230">
        <v>0.064000000000000001</v>
      </c>
      <c r="R334" s="230">
        <f>Q334*H334</f>
        <v>2.3040000000000003</v>
      </c>
      <c r="S334" s="230">
        <v>0</v>
      </c>
      <c r="T334" s="231">
        <f>S334*H334</f>
        <v>0</v>
      </c>
      <c r="AR334" s="24" t="s">
        <v>174</v>
      </c>
      <c r="AT334" s="24" t="s">
        <v>288</v>
      </c>
      <c r="AU334" s="24" t="s">
        <v>85</v>
      </c>
      <c r="AY334" s="24" t="s">
        <v>131</v>
      </c>
      <c r="BE334" s="232">
        <f>IF(N334="základní",J334,0)</f>
        <v>0</v>
      </c>
      <c r="BF334" s="232">
        <f>IF(N334="snížená",J334,0)</f>
        <v>0</v>
      </c>
      <c r="BG334" s="232">
        <f>IF(N334="zákl. přenesená",J334,0)</f>
        <v>0</v>
      </c>
      <c r="BH334" s="232">
        <f>IF(N334="sníž. přenesená",J334,0)</f>
        <v>0</v>
      </c>
      <c r="BI334" s="232">
        <f>IF(N334="nulová",J334,0)</f>
        <v>0</v>
      </c>
      <c r="BJ334" s="24" t="s">
        <v>83</v>
      </c>
      <c r="BK334" s="232">
        <f>ROUND(I334*H334,2)</f>
        <v>0</v>
      </c>
      <c r="BL334" s="24" t="s">
        <v>138</v>
      </c>
      <c r="BM334" s="24" t="s">
        <v>551</v>
      </c>
    </row>
    <row r="335" s="12" customFormat="1">
      <c r="B335" s="244"/>
      <c r="C335" s="245"/>
      <c r="D335" s="235" t="s">
        <v>140</v>
      </c>
      <c r="E335" s="246" t="s">
        <v>21</v>
      </c>
      <c r="F335" s="247" t="s">
        <v>552</v>
      </c>
      <c r="G335" s="245"/>
      <c r="H335" s="248">
        <v>36</v>
      </c>
      <c r="I335" s="249"/>
      <c r="J335" s="245"/>
      <c r="K335" s="245"/>
      <c r="L335" s="250"/>
      <c r="M335" s="251"/>
      <c r="N335" s="252"/>
      <c r="O335" s="252"/>
      <c r="P335" s="252"/>
      <c r="Q335" s="252"/>
      <c r="R335" s="252"/>
      <c r="S335" s="252"/>
      <c r="T335" s="253"/>
      <c r="AT335" s="254" t="s">
        <v>140</v>
      </c>
      <c r="AU335" s="254" t="s">
        <v>85</v>
      </c>
      <c r="AV335" s="12" t="s">
        <v>85</v>
      </c>
      <c r="AW335" s="12" t="s">
        <v>39</v>
      </c>
      <c r="AX335" s="12" t="s">
        <v>83</v>
      </c>
      <c r="AY335" s="254" t="s">
        <v>131</v>
      </c>
    </row>
    <row r="336" s="1" customFormat="1" ht="25.5" customHeight="1">
      <c r="B336" s="46"/>
      <c r="C336" s="279" t="s">
        <v>553</v>
      </c>
      <c r="D336" s="279" t="s">
        <v>288</v>
      </c>
      <c r="E336" s="280" t="s">
        <v>554</v>
      </c>
      <c r="F336" s="281" t="s">
        <v>555</v>
      </c>
      <c r="G336" s="282" t="s">
        <v>457</v>
      </c>
      <c r="H336" s="283">
        <v>105.56999999999999</v>
      </c>
      <c r="I336" s="284"/>
      <c r="J336" s="285">
        <f>ROUND(I336*H336,2)</f>
        <v>0</v>
      </c>
      <c r="K336" s="281" t="s">
        <v>137</v>
      </c>
      <c r="L336" s="286"/>
      <c r="M336" s="287" t="s">
        <v>21</v>
      </c>
      <c r="N336" s="288" t="s">
        <v>46</v>
      </c>
      <c r="O336" s="47"/>
      <c r="P336" s="230">
        <f>O336*H336</f>
        <v>0</v>
      </c>
      <c r="Q336" s="230">
        <v>0.048300000000000003</v>
      </c>
      <c r="R336" s="230">
        <f>Q336*H336</f>
        <v>5.0990310000000001</v>
      </c>
      <c r="S336" s="230">
        <v>0</v>
      </c>
      <c r="T336" s="231">
        <f>S336*H336</f>
        <v>0</v>
      </c>
      <c r="AR336" s="24" t="s">
        <v>174</v>
      </c>
      <c r="AT336" s="24" t="s">
        <v>288</v>
      </c>
      <c r="AU336" s="24" t="s">
        <v>85</v>
      </c>
      <c r="AY336" s="24" t="s">
        <v>131</v>
      </c>
      <c r="BE336" s="232">
        <f>IF(N336="základní",J336,0)</f>
        <v>0</v>
      </c>
      <c r="BF336" s="232">
        <f>IF(N336="snížená",J336,0)</f>
        <v>0</v>
      </c>
      <c r="BG336" s="232">
        <f>IF(N336="zákl. přenesená",J336,0)</f>
        <v>0</v>
      </c>
      <c r="BH336" s="232">
        <f>IF(N336="sníž. přenesená",J336,0)</f>
        <v>0</v>
      </c>
      <c r="BI336" s="232">
        <f>IF(N336="nulová",J336,0)</f>
        <v>0</v>
      </c>
      <c r="BJ336" s="24" t="s">
        <v>83</v>
      </c>
      <c r="BK336" s="232">
        <f>ROUND(I336*H336,2)</f>
        <v>0</v>
      </c>
      <c r="BL336" s="24" t="s">
        <v>138</v>
      </c>
      <c r="BM336" s="24" t="s">
        <v>556</v>
      </c>
    </row>
    <row r="337" s="12" customFormat="1">
      <c r="B337" s="244"/>
      <c r="C337" s="245"/>
      <c r="D337" s="235" t="s">
        <v>140</v>
      </c>
      <c r="E337" s="246" t="s">
        <v>21</v>
      </c>
      <c r="F337" s="247" t="s">
        <v>557</v>
      </c>
      <c r="G337" s="245"/>
      <c r="H337" s="248">
        <v>103.5</v>
      </c>
      <c r="I337" s="249"/>
      <c r="J337" s="245"/>
      <c r="K337" s="245"/>
      <c r="L337" s="250"/>
      <c r="M337" s="251"/>
      <c r="N337" s="252"/>
      <c r="O337" s="252"/>
      <c r="P337" s="252"/>
      <c r="Q337" s="252"/>
      <c r="R337" s="252"/>
      <c r="S337" s="252"/>
      <c r="T337" s="253"/>
      <c r="AT337" s="254" t="s">
        <v>140</v>
      </c>
      <c r="AU337" s="254" t="s">
        <v>85</v>
      </c>
      <c r="AV337" s="12" t="s">
        <v>85</v>
      </c>
      <c r="AW337" s="12" t="s">
        <v>39</v>
      </c>
      <c r="AX337" s="12" t="s">
        <v>75</v>
      </c>
      <c r="AY337" s="254" t="s">
        <v>131</v>
      </c>
    </row>
    <row r="338" s="13" customFormat="1">
      <c r="B338" s="257"/>
      <c r="C338" s="258"/>
      <c r="D338" s="235" t="s">
        <v>140</v>
      </c>
      <c r="E338" s="259" t="s">
        <v>21</v>
      </c>
      <c r="F338" s="260" t="s">
        <v>203</v>
      </c>
      <c r="G338" s="258"/>
      <c r="H338" s="261">
        <v>103.5</v>
      </c>
      <c r="I338" s="262"/>
      <c r="J338" s="258"/>
      <c r="K338" s="258"/>
      <c r="L338" s="263"/>
      <c r="M338" s="264"/>
      <c r="N338" s="265"/>
      <c r="O338" s="265"/>
      <c r="P338" s="265"/>
      <c r="Q338" s="265"/>
      <c r="R338" s="265"/>
      <c r="S338" s="265"/>
      <c r="T338" s="266"/>
      <c r="AT338" s="267" t="s">
        <v>140</v>
      </c>
      <c r="AU338" s="267" t="s">
        <v>85</v>
      </c>
      <c r="AV338" s="13" t="s">
        <v>149</v>
      </c>
      <c r="AW338" s="13" t="s">
        <v>39</v>
      </c>
      <c r="AX338" s="13" t="s">
        <v>75</v>
      </c>
      <c r="AY338" s="267" t="s">
        <v>131</v>
      </c>
    </row>
    <row r="339" s="12" customFormat="1">
      <c r="B339" s="244"/>
      <c r="C339" s="245"/>
      <c r="D339" s="235" t="s">
        <v>140</v>
      </c>
      <c r="E339" s="246" t="s">
        <v>21</v>
      </c>
      <c r="F339" s="247" t="s">
        <v>558</v>
      </c>
      <c r="G339" s="245"/>
      <c r="H339" s="248">
        <v>105.56999999999999</v>
      </c>
      <c r="I339" s="249"/>
      <c r="J339" s="245"/>
      <c r="K339" s="245"/>
      <c r="L339" s="250"/>
      <c r="M339" s="251"/>
      <c r="N339" s="252"/>
      <c r="O339" s="252"/>
      <c r="P339" s="252"/>
      <c r="Q339" s="252"/>
      <c r="R339" s="252"/>
      <c r="S339" s="252"/>
      <c r="T339" s="253"/>
      <c r="AT339" s="254" t="s">
        <v>140</v>
      </c>
      <c r="AU339" s="254" t="s">
        <v>85</v>
      </c>
      <c r="AV339" s="12" t="s">
        <v>85</v>
      </c>
      <c r="AW339" s="12" t="s">
        <v>39</v>
      </c>
      <c r="AX339" s="12" t="s">
        <v>83</v>
      </c>
      <c r="AY339" s="254" t="s">
        <v>131</v>
      </c>
    </row>
    <row r="340" s="1" customFormat="1" ht="25.5" customHeight="1">
      <c r="B340" s="46"/>
      <c r="C340" s="279" t="s">
        <v>559</v>
      </c>
      <c r="D340" s="279" t="s">
        <v>288</v>
      </c>
      <c r="E340" s="280" t="s">
        <v>560</v>
      </c>
      <c r="F340" s="281" t="s">
        <v>561</v>
      </c>
      <c r="G340" s="282" t="s">
        <v>457</v>
      </c>
      <c r="H340" s="283">
        <v>278.97000000000003</v>
      </c>
      <c r="I340" s="284"/>
      <c r="J340" s="285">
        <f>ROUND(I340*H340,2)</f>
        <v>0</v>
      </c>
      <c r="K340" s="281" t="s">
        <v>137</v>
      </c>
      <c r="L340" s="286"/>
      <c r="M340" s="287" t="s">
        <v>21</v>
      </c>
      <c r="N340" s="288" t="s">
        <v>46</v>
      </c>
      <c r="O340" s="47"/>
      <c r="P340" s="230">
        <f>O340*H340</f>
        <v>0</v>
      </c>
      <c r="Q340" s="230">
        <v>0.082100000000000006</v>
      </c>
      <c r="R340" s="230">
        <f>Q340*H340</f>
        <v>22.903437000000004</v>
      </c>
      <c r="S340" s="230">
        <v>0</v>
      </c>
      <c r="T340" s="231">
        <f>S340*H340</f>
        <v>0</v>
      </c>
      <c r="AR340" s="24" t="s">
        <v>174</v>
      </c>
      <c r="AT340" s="24" t="s">
        <v>288</v>
      </c>
      <c r="AU340" s="24" t="s">
        <v>85</v>
      </c>
      <c r="AY340" s="24" t="s">
        <v>131</v>
      </c>
      <c r="BE340" s="232">
        <f>IF(N340="základní",J340,0)</f>
        <v>0</v>
      </c>
      <c r="BF340" s="232">
        <f>IF(N340="snížená",J340,0)</f>
        <v>0</v>
      </c>
      <c r="BG340" s="232">
        <f>IF(N340="zákl. přenesená",J340,0)</f>
        <v>0</v>
      </c>
      <c r="BH340" s="232">
        <f>IF(N340="sníž. přenesená",J340,0)</f>
        <v>0</v>
      </c>
      <c r="BI340" s="232">
        <f>IF(N340="nulová",J340,0)</f>
        <v>0</v>
      </c>
      <c r="BJ340" s="24" t="s">
        <v>83</v>
      </c>
      <c r="BK340" s="232">
        <f>ROUND(I340*H340,2)</f>
        <v>0</v>
      </c>
      <c r="BL340" s="24" t="s">
        <v>138</v>
      </c>
      <c r="BM340" s="24" t="s">
        <v>562</v>
      </c>
    </row>
    <row r="341" s="12" customFormat="1">
      <c r="B341" s="244"/>
      <c r="C341" s="245"/>
      <c r="D341" s="235" t="s">
        <v>140</v>
      </c>
      <c r="E341" s="246" t="s">
        <v>21</v>
      </c>
      <c r="F341" s="247" t="s">
        <v>563</v>
      </c>
      <c r="G341" s="245"/>
      <c r="H341" s="248">
        <v>273.5</v>
      </c>
      <c r="I341" s="249"/>
      <c r="J341" s="245"/>
      <c r="K341" s="245"/>
      <c r="L341" s="250"/>
      <c r="M341" s="251"/>
      <c r="N341" s="252"/>
      <c r="O341" s="252"/>
      <c r="P341" s="252"/>
      <c r="Q341" s="252"/>
      <c r="R341" s="252"/>
      <c r="S341" s="252"/>
      <c r="T341" s="253"/>
      <c r="AT341" s="254" t="s">
        <v>140</v>
      </c>
      <c r="AU341" s="254" t="s">
        <v>85</v>
      </c>
      <c r="AV341" s="12" t="s">
        <v>85</v>
      </c>
      <c r="AW341" s="12" t="s">
        <v>39</v>
      </c>
      <c r="AX341" s="12" t="s">
        <v>75</v>
      </c>
      <c r="AY341" s="254" t="s">
        <v>131</v>
      </c>
    </row>
    <row r="342" s="13" customFormat="1">
      <c r="B342" s="257"/>
      <c r="C342" s="258"/>
      <c r="D342" s="235" t="s">
        <v>140</v>
      </c>
      <c r="E342" s="259" t="s">
        <v>21</v>
      </c>
      <c r="F342" s="260" t="s">
        <v>203</v>
      </c>
      <c r="G342" s="258"/>
      <c r="H342" s="261">
        <v>273.5</v>
      </c>
      <c r="I342" s="262"/>
      <c r="J342" s="258"/>
      <c r="K342" s="258"/>
      <c r="L342" s="263"/>
      <c r="M342" s="264"/>
      <c r="N342" s="265"/>
      <c r="O342" s="265"/>
      <c r="P342" s="265"/>
      <c r="Q342" s="265"/>
      <c r="R342" s="265"/>
      <c r="S342" s="265"/>
      <c r="T342" s="266"/>
      <c r="AT342" s="267" t="s">
        <v>140</v>
      </c>
      <c r="AU342" s="267" t="s">
        <v>85</v>
      </c>
      <c r="AV342" s="13" t="s">
        <v>149</v>
      </c>
      <c r="AW342" s="13" t="s">
        <v>39</v>
      </c>
      <c r="AX342" s="13" t="s">
        <v>75</v>
      </c>
      <c r="AY342" s="267" t="s">
        <v>131</v>
      </c>
    </row>
    <row r="343" s="12" customFormat="1">
      <c r="B343" s="244"/>
      <c r="C343" s="245"/>
      <c r="D343" s="235" t="s">
        <v>140</v>
      </c>
      <c r="E343" s="246" t="s">
        <v>21</v>
      </c>
      <c r="F343" s="247" t="s">
        <v>564</v>
      </c>
      <c r="G343" s="245"/>
      <c r="H343" s="248">
        <v>278.97000000000003</v>
      </c>
      <c r="I343" s="249"/>
      <c r="J343" s="245"/>
      <c r="K343" s="245"/>
      <c r="L343" s="250"/>
      <c r="M343" s="251"/>
      <c r="N343" s="252"/>
      <c r="O343" s="252"/>
      <c r="P343" s="252"/>
      <c r="Q343" s="252"/>
      <c r="R343" s="252"/>
      <c r="S343" s="252"/>
      <c r="T343" s="253"/>
      <c r="AT343" s="254" t="s">
        <v>140</v>
      </c>
      <c r="AU343" s="254" t="s">
        <v>85</v>
      </c>
      <c r="AV343" s="12" t="s">
        <v>85</v>
      </c>
      <c r="AW343" s="12" t="s">
        <v>39</v>
      </c>
      <c r="AX343" s="12" t="s">
        <v>83</v>
      </c>
      <c r="AY343" s="254" t="s">
        <v>131</v>
      </c>
    </row>
    <row r="344" s="1" customFormat="1" ht="38.25" customHeight="1">
      <c r="B344" s="46"/>
      <c r="C344" s="221" t="s">
        <v>565</v>
      </c>
      <c r="D344" s="221" t="s">
        <v>133</v>
      </c>
      <c r="E344" s="222" t="s">
        <v>566</v>
      </c>
      <c r="F344" s="223" t="s">
        <v>567</v>
      </c>
      <c r="G344" s="224" t="s">
        <v>177</v>
      </c>
      <c r="H344" s="225">
        <v>327</v>
      </c>
      <c r="I344" s="226"/>
      <c r="J344" s="227">
        <f>ROUND(I344*H344,2)</f>
        <v>0</v>
      </c>
      <c r="K344" s="223" t="s">
        <v>137</v>
      </c>
      <c r="L344" s="72"/>
      <c r="M344" s="228" t="s">
        <v>21</v>
      </c>
      <c r="N344" s="229" t="s">
        <v>46</v>
      </c>
      <c r="O344" s="47"/>
      <c r="P344" s="230">
        <f>O344*H344</f>
        <v>0</v>
      </c>
      <c r="Q344" s="230">
        <v>0.12949959999999999</v>
      </c>
      <c r="R344" s="230">
        <f>Q344*H344</f>
        <v>42.346369199999998</v>
      </c>
      <c r="S344" s="230">
        <v>0</v>
      </c>
      <c r="T344" s="231">
        <f>S344*H344</f>
        <v>0</v>
      </c>
      <c r="AR344" s="24" t="s">
        <v>138</v>
      </c>
      <c r="AT344" s="24" t="s">
        <v>133</v>
      </c>
      <c r="AU344" s="24" t="s">
        <v>85</v>
      </c>
      <c r="AY344" s="24" t="s">
        <v>131</v>
      </c>
      <c r="BE344" s="232">
        <f>IF(N344="základní",J344,0)</f>
        <v>0</v>
      </c>
      <c r="BF344" s="232">
        <f>IF(N344="snížená",J344,0)</f>
        <v>0</v>
      </c>
      <c r="BG344" s="232">
        <f>IF(N344="zákl. přenesená",J344,0)</f>
        <v>0</v>
      </c>
      <c r="BH344" s="232">
        <f>IF(N344="sníž. přenesená",J344,0)</f>
        <v>0</v>
      </c>
      <c r="BI344" s="232">
        <f>IF(N344="nulová",J344,0)</f>
        <v>0</v>
      </c>
      <c r="BJ344" s="24" t="s">
        <v>83</v>
      </c>
      <c r="BK344" s="232">
        <f>ROUND(I344*H344,2)</f>
        <v>0</v>
      </c>
      <c r="BL344" s="24" t="s">
        <v>138</v>
      </c>
      <c r="BM344" s="24" t="s">
        <v>568</v>
      </c>
    </row>
    <row r="345" s="11" customFormat="1">
      <c r="B345" s="233"/>
      <c r="C345" s="234"/>
      <c r="D345" s="235" t="s">
        <v>140</v>
      </c>
      <c r="E345" s="236" t="s">
        <v>21</v>
      </c>
      <c r="F345" s="237" t="s">
        <v>370</v>
      </c>
      <c r="G345" s="234"/>
      <c r="H345" s="236" t="s">
        <v>21</v>
      </c>
      <c r="I345" s="238"/>
      <c r="J345" s="234"/>
      <c r="K345" s="234"/>
      <c r="L345" s="239"/>
      <c r="M345" s="240"/>
      <c r="N345" s="241"/>
      <c r="O345" s="241"/>
      <c r="P345" s="241"/>
      <c r="Q345" s="241"/>
      <c r="R345" s="241"/>
      <c r="S345" s="241"/>
      <c r="T345" s="242"/>
      <c r="AT345" s="243" t="s">
        <v>140</v>
      </c>
      <c r="AU345" s="243" t="s">
        <v>85</v>
      </c>
      <c r="AV345" s="11" t="s">
        <v>83</v>
      </c>
      <c r="AW345" s="11" t="s">
        <v>39</v>
      </c>
      <c r="AX345" s="11" t="s">
        <v>75</v>
      </c>
      <c r="AY345" s="243" t="s">
        <v>131</v>
      </c>
    </row>
    <row r="346" s="12" customFormat="1">
      <c r="B346" s="244"/>
      <c r="C346" s="245"/>
      <c r="D346" s="235" t="s">
        <v>140</v>
      </c>
      <c r="E346" s="246" t="s">
        <v>21</v>
      </c>
      <c r="F346" s="247" t="s">
        <v>569</v>
      </c>
      <c r="G346" s="245"/>
      <c r="H346" s="248">
        <v>317</v>
      </c>
      <c r="I346" s="249"/>
      <c r="J346" s="245"/>
      <c r="K346" s="245"/>
      <c r="L346" s="250"/>
      <c r="M346" s="251"/>
      <c r="N346" s="252"/>
      <c r="O346" s="252"/>
      <c r="P346" s="252"/>
      <c r="Q346" s="252"/>
      <c r="R346" s="252"/>
      <c r="S346" s="252"/>
      <c r="T346" s="253"/>
      <c r="AT346" s="254" t="s">
        <v>140</v>
      </c>
      <c r="AU346" s="254" t="s">
        <v>85</v>
      </c>
      <c r="AV346" s="12" t="s">
        <v>85</v>
      </c>
      <c r="AW346" s="12" t="s">
        <v>39</v>
      </c>
      <c r="AX346" s="12" t="s">
        <v>75</v>
      </c>
      <c r="AY346" s="254" t="s">
        <v>131</v>
      </c>
    </row>
    <row r="347" s="12" customFormat="1">
      <c r="B347" s="244"/>
      <c r="C347" s="245"/>
      <c r="D347" s="235" t="s">
        <v>140</v>
      </c>
      <c r="E347" s="246" t="s">
        <v>21</v>
      </c>
      <c r="F347" s="247" t="s">
        <v>570</v>
      </c>
      <c r="G347" s="245"/>
      <c r="H347" s="248">
        <v>10</v>
      </c>
      <c r="I347" s="249"/>
      <c r="J347" s="245"/>
      <c r="K347" s="245"/>
      <c r="L347" s="250"/>
      <c r="M347" s="251"/>
      <c r="N347" s="252"/>
      <c r="O347" s="252"/>
      <c r="P347" s="252"/>
      <c r="Q347" s="252"/>
      <c r="R347" s="252"/>
      <c r="S347" s="252"/>
      <c r="T347" s="253"/>
      <c r="AT347" s="254" t="s">
        <v>140</v>
      </c>
      <c r="AU347" s="254" t="s">
        <v>85</v>
      </c>
      <c r="AV347" s="12" t="s">
        <v>85</v>
      </c>
      <c r="AW347" s="12" t="s">
        <v>39</v>
      </c>
      <c r="AX347" s="12" t="s">
        <v>75</v>
      </c>
      <c r="AY347" s="254" t="s">
        <v>131</v>
      </c>
    </row>
    <row r="348" s="14" customFormat="1">
      <c r="B348" s="268"/>
      <c r="C348" s="269"/>
      <c r="D348" s="235" t="s">
        <v>140</v>
      </c>
      <c r="E348" s="270" t="s">
        <v>21</v>
      </c>
      <c r="F348" s="271" t="s">
        <v>208</v>
      </c>
      <c r="G348" s="269"/>
      <c r="H348" s="272">
        <v>327</v>
      </c>
      <c r="I348" s="273"/>
      <c r="J348" s="269"/>
      <c r="K348" s="269"/>
      <c r="L348" s="274"/>
      <c r="M348" s="275"/>
      <c r="N348" s="276"/>
      <c r="O348" s="276"/>
      <c r="P348" s="276"/>
      <c r="Q348" s="276"/>
      <c r="R348" s="276"/>
      <c r="S348" s="276"/>
      <c r="T348" s="277"/>
      <c r="AT348" s="278" t="s">
        <v>140</v>
      </c>
      <c r="AU348" s="278" t="s">
        <v>85</v>
      </c>
      <c r="AV348" s="14" t="s">
        <v>138</v>
      </c>
      <c r="AW348" s="14" t="s">
        <v>39</v>
      </c>
      <c r="AX348" s="14" t="s">
        <v>83</v>
      </c>
      <c r="AY348" s="278" t="s">
        <v>131</v>
      </c>
    </row>
    <row r="349" s="1" customFormat="1" ht="25.5" customHeight="1">
      <c r="B349" s="46"/>
      <c r="C349" s="279" t="s">
        <v>571</v>
      </c>
      <c r="D349" s="279" t="s">
        <v>288</v>
      </c>
      <c r="E349" s="280" t="s">
        <v>572</v>
      </c>
      <c r="F349" s="281" t="s">
        <v>573</v>
      </c>
      <c r="G349" s="282" t="s">
        <v>457</v>
      </c>
      <c r="H349" s="283">
        <v>323.33999999999997</v>
      </c>
      <c r="I349" s="284"/>
      <c r="J349" s="285">
        <f>ROUND(I349*H349,2)</f>
        <v>0</v>
      </c>
      <c r="K349" s="281" t="s">
        <v>21</v>
      </c>
      <c r="L349" s="286"/>
      <c r="M349" s="287" t="s">
        <v>21</v>
      </c>
      <c r="N349" s="288" t="s">
        <v>46</v>
      </c>
      <c r="O349" s="47"/>
      <c r="P349" s="230">
        <f>O349*H349</f>
        <v>0</v>
      </c>
      <c r="Q349" s="230">
        <v>0.028000000000000001</v>
      </c>
      <c r="R349" s="230">
        <f>Q349*H349</f>
        <v>9.0535199999999989</v>
      </c>
      <c r="S349" s="230">
        <v>0</v>
      </c>
      <c r="T349" s="231">
        <f>S349*H349</f>
        <v>0</v>
      </c>
      <c r="AR349" s="24" t="s">
        <v>174</v>
      </c>
      <c r="AT349" s="24" t="s">
        <v>288</v>
      </c>
      <c r="AU349" s="24" t="s">
        <v>85</v>
      </c>
      <c r="AY349" s="24" t="s">
        <v>131</v>
      </c>
      <c r="BE349" s="232">
        <f>IF(N349="základní",J349,0)</f>
        <v>0</v>
      </c>
      <c r="BF349" s="232">
        <f>IF(N349="snížená",J349,0)</f>
        <v>0</v>
      </c>
      <c r="BG349" s="232">
        <f>IF(N349="zákl. přenesená",J349,0)</f>
        <v>0</v>
      </c>
      <c r="BH349" s="232">
        <f>IF(N349="sníž. přenesená",J349,0)</f>
        <v>0</v>
      </c>
      <c r="BI349" s="232">
        <f>IF(N349="nulová",J349,0)</f>
        <v>0</v>
      </c>
      <c r="BJ349" s="24" t="s">
        <v>83</v>
      </c>
      <c r="BK349" s="232">
        <f>ROUND(I349*H349,2)</f>
        <v>0</v>
      </c>
      <c r="BL349" s="24" t="s">
        <v>138</v>
      </c>
      <c r="BM349" s="24" t="s">
        <v>574</v>
      </c>
    </row>
    <row r="350" s="12" customFormat="1">
      <c r="B350" s="244"/>
      <c r="C350" s="245"/>
      <c r="D350" s="235" t="s">
        <v>140</v>
      </c>
      <c r="E350" s="246" t="s">
        <v>21</v>
      </c>
      <c r="F350" s="247" t="s">
        <v>575</v>
      </c>
      <c r="G350" s="245"/>
      <c r="H350" s="248">
        <v>323.33999999999997</v>
      </c>
      <c r="I350" s="249"/>
      <c r="J350" s="245"/>
      <c r="K350" s="245"/>
      <c r="L350" s="250"/>
      <c r="M350" s="251"/>
      <c r="N350" s="252"/>
      <c r="O350" s="252"/>
      <c r="P350" s="252"/>
      <c r="Q350" s="252"/>
      <c r="R350" s="252"/>
      <c r="S350" s="252"/>
      <c r="T350" s="253"/>
      <c r="AT350" s="254" t="s">
        <v>140</v>
      </c>
      <c r="AU350" s="254" t="s">
        <v>85</v>
      </c>
      <c r="AV350" s="12" t="s">
        <v>85</v>
      </c>
      <c r="AW350" s="12" t="s">
        <v>39</v>
      </c>
      <c r="AX350" s="12" t="s">
        <v>83</v>
      </c>
      <c r="AY350" s="254" t="s">
        <v>131</v>
      </c>
    </row>
    <row r="351" s="1" customFormat="1" ht="16.5" customHeight="1">
      <c r="B351" s="46"/>
      <c r="C351" s="279" t="s">
        <v>576</v>
      </c>
      <c r="D351" s="279" t="s">
        <v>288</v>
      </c>
      <c r="E351" s="280" t="s">
        <v>577</v>
      </c>
      <c r="F351" s="281" t="s">
        <v>578</v>
      </c>
      <c r="G351" s="282" t="s">
        <v>457</v>
      </c>
      <c r="H351" s="283">
        <v>20.399999999999999</v>
      </c>
      <c r="I351" s="284"/>
      <c r="J351" s="285">
        <f>ROUND(I351*H351,2)</f>
        <v>0</v>
      </c>
      <c r="K351" s="281" t="s">
        <v>137</v>
      </c>
      <c r="L351" s="286"/>
      <c r="M351" s="287" t="s">
        <v>21</v>
      </c>
      <c r="N351" s="288" t="s">
        <v>46</v>
      </c>
      <c r="O351" s="47"/>
      <c r="P351" s="230">
        <f>O351*H351</f>
        <v>0</v>
      </c>
      <c r="Q351" s="230">
        <v>0.021299999999999999</v>
      </c>
      <c r="R351" s="230">
        <f>Q351*H351</f>
        <v>0.43451999999999996</v>
      </c>
      <c r="S351" s="230">
        <v>0</v>
      </c>
      <c r="T351" s="231">
        <f>S351*H351</f>
        <v>0</v>
      </c>
      <c r="AR351" s="24" t="s">
        <v>174</v>
      </c>
      <c r="AT351" s="24" t="s">
        <v>288</v>
      </c>
      <c r="AU351" s="24" t="s">
        <v>85</v>
      </c>
      <c r="AY351" s="24" t="s">
        <v>131</v>
      </c>
      <c r="BE351" s="232">
        <f>IF(N351="základní",J351,0)</f>
        <v>0</v>
      </c>
      <c r="BF351" s="232">
        <f>IF(N351="snížená",J351,0)</f>
        <v>0</v>
      </c>
      <c r="BG351" s="232">
        <f>IF(N351="zákl. přenesená",J351,0)</f>
        <v>0</v>
      </c>
      <c r="BH351" s="232">
        <f>IF(N351="sníž. přenesená",J351,0)</f>
        <v>0</v>
      </c>
      <c r="BI351" s="232">
        <f>IF(N351="nulová",J351,0)</f>
        <v>0</v>
      </c>
      <c r="BJ351" s="24" t="s">
        <v>83</v>
      </c>
      <c r="BK351" s="232">
        <f>ROUND(I351*H351,2)</f>
        <v>0</v>
      </c>
      <c r="BL351" s="24" t="s">
        <v>138</v>
      </c>
      <c r="BM351" s="24" t="s">
        <v>579</v>
      </c>
    </row>
    <row r="352" s="12" customFormat="1">
      <c r="B352" s="244"/>
      <c r="C352" s="245"/>
      <c r="D352" s="235" t="s">
        <v>140</v>
      </c>
      <c r="E352" s="246" t="s">
        <v>21</v>
      </c>
      <c r="F352" s="247" t="s">
        <v>580</v>
      </c>
      <c r="G352" s="245"/>
      <c r="H352" s="248">
        <v>20.399999999999999</v>
      </c>
      <c r="I352" s="249"/>
      <c r="J352" s="245"/>
      <c r="K352" s="245"/>
      <c r="L352" s="250"/>
      <c r="M352" s="251"/>
      <c r="N352" s="252"/>
      <c r="O352" s="252"/>
      <c r="P352" s="252"/>
      <c r="Q352" s="252"/>
      <c r="R352" s="252"/>
      <c r="S352" s="252"/>
      <c r="T352" s="253"/>
      <c r="AT352" s="254" t="s">
        <v>140</v>
      </c>
      <c r="AU352" s="254" t="s">
        <v>85</v>
      </c>
      <c r="AV352" s="12" t="s">
        <v>85</v>
      </c>
      <c r="AW352" s="12" t="s">
        <v>39</v>
      </c>
      <c r="AX352" s="12" t="s">
        <v>83</v>
      </c>
      <c r="AY352" s="254" t="s">
        <v>131</v>
      </c>
    </row>
    <row r="353" s="1" customFormat="1" ht="25.5" customHeight="1">
      <c r="B353" s="46"/>
      <c r="C353" s="221" t="s">
        <v>581</v>
      </c>
      <c r="D353" s="221" t="s">
        <v>133</v>
      </c>
      <c r="E353" s="222" t="s">
        <v>582</v>
      </c>
      <c r="F353" s="223" t="s">
        <v>583</v>
      </c>
      <c r="G353" s="224" t="s">
        <v>194</v>
      </c>
      <c r="H353" s="225">
        <v>16.352</v>
      </c>
      <c r="I353" s="226"/>
      <c r="J353" s="227">
        <f>ROUND(I353*H353,2)</f>
        <v>0</v>
      </c>
      <c r="K353" s="223" t="s">
        <v>137</v>
      </c>
      <c r="L353" s="72"/>
      <c r="M353" s="228" t="s">
        <v>21</v>
      </c>
      <c r="N353" s="229" t="s">
        <v>46</v>
      </c>
      <c r="O353" s="47"/>
      <c r="P353" s="230">
        <f>O353*H353</f>
        <v>0</v>
      </c>
      <c r="Q353" s="230">
        <v>2.2563399999999998</v>
      </c>
      <c r="R353" s="230">
        <f>Q353*H353</f>
        <v>36.89567168</v>
      </c>
      <c r="S353" s="230">
        <v>0</v>
      </c>
      <c r="T353" s="231">
        <f>S353*H353</f>
        <v>0</v>
      </c>
      <c r="AR353" s="24" t="s">
        <v>138</v>
      </c>
      <c r="AT353" s="24" t="s">
        <v>133</v>
      </c>
      <c r="AU353" s="24" t="s">
        <v>85</v>
      </c>
      <c r="AY353" s="24" t="s">
        <v>131</v>
      </c>
      <c r="BE353" s="232">
        <f>IF(N353="základní",J353,0)</f>
        <v>0</v>
      </c>
      <c r="BF353" s="232">
        <f>IF(N353="snížená",J353,0)</f>
        <v>0</v>
      </c>
      <c r="BG353" s="232">
        <f>IF(N353="zákl. přenesená",J353,0)</f>
        <v>0</v>
      </c>
      <c r="BH353" s="232">
        <f>IF(N353="sníž. přenesená",J353,0)</f>
        <v>0</v>
      </c>
      <c r="BI353" s="232">
        <f>IF(N353="nulová",J353,0)</f>
        <v>0</v>
      </c>
      <c r="BJ353" s="24" t="s">
        <v>83</v>
      </c>
      <c r="BK353" s="232">
        <f>ROUND(I353*H353,2)</f>
        <v>0</v>
      </c>
      <c r="BL353" s="24" t="s">
        <v>138</v>
      </c>
      <c r="BM353" s="24" t="s">
        <v>584</v>
      </c>
    </row>
    <row r="354" s="12" customFormat="1">
      <c r="B354" s="244"/>
      <c r="C354" s="245"/>
      <c r="D354" s="235" t="s">
        <v>140</v>
      </c>
      <c r="E354" s="246" t="s">
        <v>21</v>
      </c>
      <c r="F354" s="247" t="s">
        <v>585</v>
      </c>
      <c r="G354" s="245"/>
      <c r="H354" s="248">
        <v>7.2359999999999998</v>
      </c>
      <c r="I354" s="249"/>
      <c r="J354" s="245"/>
      <c r="K354" s="245"/>
      <c r="L354" s="250"/>
      <c r="M354" s="251"/>
      <c r="N354" s="252"/>
      <c r="O354" s="252"/>
      <c r="P354" s="252"/>
      <c r="Q354" s="252"/>
      <c r="R354" s="252"/>
      <c r="S354" s="252"/>
      <c r="T354" s="253"/>
      <c r="AT354" s="254" t="s">
        <v>140</v>
      </c>
      <c r="AU354" s="254" t="s">
        <v>85</v>
      </c>
      <c r="AV354" s="12" t="s">
        <v>85</v>
      </c>
      <c r="AW354" s="12" t="s">
        <v>39</v>
      </c>
      <c r="AX354" s="12" t="s">
        <v>75</v>
      </c>
      <c r="AY354" s="254" t="s">
        <v>131</v>
      </c>
    </row>
    <row r="355" s="12" customFormat="1">
      <c r="B355" s="244"/>
      <c r="C355" s="245"/>
      <c r="D355" s="235" t="s">
        <v>140</v>
      </c>
      <c r="E355" s="246" t="s">
        <v>21</v>
      </c>
      <c r="F355" s="247" t="s">
        <v>586</v>
      </c>
      <c r="G355" s="245"/>
      <c r="H355" s="248">
        <v>5.0129999999999999</v>
      </c>
      <c r="I355" s="249"/>
      <c r="J355" s="245"/>
      <c r="K355" s="245"/>
      <c r="L355" s="250"/>
      <c r="M355" s="251"/>
      <c r="N355" s="252"/>
      <c r="O355" s="252"/>
      <c r="P355" s="252"/>
      <c r="Q355" s="252"/>
      <c r="R355" s="252"/>
      <c r="S355" s="252"/>
      <c r="T355" s="253"/>
      <c r="AT355" s="254" t="s">
        <v>140</v>
      </c>
      <c r="AU355" s="254" t="s">
        <v>85</v>
      </c>
      <c r="AV355" s="12" t="s">
        <v>85</v>
      </c>
      <c r="AW355" s="12" t="s">
        <v>39</v>
      </c>
      <c r="AX355" s="12" t="s">
        <v>75</v>
      </c>
      <c r="AY355" s="254" t="s">
        <v>131</v>
      </c>
    </row>
    <row r="356" s="12" customFormat="1">
      <c r="B356" s="244"/>
      <c r="C356" s="245"/>
      <c r="D356" s="235" t="s">
        <v>140</v>
      </c>
      <c r="E356" s="246" t="s">
        <v>21</v>
      </c>
      <c r="F356" s="247" t="s">
        <v>587</v>
      </c>
      <c r="G356" s="245"/>
      <c r="H356" s="248">
        <v>3.9630000000000001</v>
      </c>
      <c r="I356" s="249"/>
      <c r="J356" s="245"/>
      <c r="K356" s="245"/>
      <c r="L356" s="250"/>
      <c r="M356" s="251"/>
      <c r="N356" s="252"/>
      <c r="O356" s="252"/>
      <c r="P356" s="252"/>
      <c r="Q356" s="252"/>
      <c r="R356" s="252"/>
      <c r="S356" s="252"/>
      <c r="T356" s="253"/>
      <c r="AT356" s="254" t="s">
        <v>140</v>
      </c>
      <c r="AU356" s="254" t="s">
        <v>85</v>
      </c>
      <c r="AV356" s="12" t="s">
        <v>85</v>
      </c>
      <c r="AW356" s="12" t="s">
        <v>39</v>
      </c>
      <c r="AX356" s="12" t="s">
        <v>75</v>
      </c>
      <c r="AY356" s="254" t="s">
        <v>131</v>
      </c>
    </row>
    <row r="357" s="12" customFormat="1">
      <c r="B357" s="244"/>
      <c r="C357" s="245"/>
      <c r="D357" s="235" t="s">
        <v>140</v>
      </c>
      <c r="E357" s="246" t="s">
        <v>21</v>
      </c>
      <c r="F357" s="247" t="s">
        <v>588</v>
      </c>
      <c r="G357" s="245"/>
      <c r="H357" s="248">
        <v>0.14000000000000001</v>
      </c>
      <c r="I357" s="249"/>
      <c r="J357" s="245"/>
      <c r="K357" s="245"/>
      <c r="L357" s="250"/>
      <c r="M357" s="251"/>
      <c r="N357" s="252"/>
      <c r="O357" s="252"/>
      <c r="P357" s="252"/>
      <c r="Q357" s="252"/>
      <c r="R357" s="252"/>
      <c r="S357" s="252"/>
      <c r="T357" s="253"/>
      <c r="AT357" s="254" t="s">
        <v>140</v>
      </c>
      <c r="AU357" s="254" t="s">
        <v>85</v>
      </c>
      <c r="AV357" s="12" t="s">
        <v>85</v>
      </c>
      <c r="AW357" s="12" t="s">
        <v>39</v>
      </c>
      <c r="AX357" s="12" t="s">
        <v>75</v>
      </c>
      <c r="AY357" s="254" t="s">
        <v>131</v>
      </c>
    </row>
    <row r="358" s="14" customFormat="1">
      <c r="B358" s="268"/>
      <c r="C358" s="269"/>
      <c r="D358" s="235" t="s">
        <v>140</v>
      </c>
      <c r="E358" s="270" t="s">
        <v>21</v>
      </c>
      <c r="F358" s="271" t="s">
        <v>208</v>
      </c>
      <c r="G358" s="269"/>
      <c r="H358" s="272">
        <v>16.352</v>
      </c>
      <c r="I358" s="273"/>
      <c r="J358" s="269"/>
      <c r="K358" s="269"/>
      <c r="L358" s="274"/>
      <c r="M358" s="275"/>
      <c r="N358" s="276"/>
      <c r="O358" s="276"/>
      <c r="P358" s="276"/>
      <c r="Q358" s="276"/>
      <c r="R358" s="276"/>
      <c r="S358" s="276"/>
      <c r="T358" s="277"/>
      <c r="AT358" s="278" t="s">
        <v>140</v>
      </c>
      <c r="AU358" s="278" t="s">
        <v>85</v>
      </c>
      <c r="AV358" s="14" t="s">
        <v>138</v>
      </c>
      <c r="AW358" s="14" t="s">
        <v>39</v>
      </c>
      <c r="AX358" s="14" t="s">
        <v>83</v>
      </c>
      <c r="AY358" s="278" t="s">
        <v>131</v>
      </c>
    </row>
    <row r="359" s="1" customFormat="1" ht="25.5" customHeight="1">
      <c r="B359" s="46"/>
      <c r="C359" s="221" t="s">
        <v>589</v>
      </c>
      <c r="D359" s="221" t="s">
        <v>133</v>
      </c>
      <c r="E359" s="222" t="s">
        <v>590</v>
      </c>
      <c r="F359" s="223" t="s">
        <v>591</v>
      </c>
      <c r="G359" s="224" t="s">
        <v>177</v>
      </c>
      <c r="H359" s="225">
        <v>32</v>
      </c>
      <c r="I359" s="226"/>
      <c r="J359" s="227">
        <f>ROUND(I359*H359,2)</f>
        <v>0</v>
      </c>
      <c r="K359" s="223" t="s">
        <v>137</v>
      </c>
      <c r="L359" s="72"/>
      <c r="M359" s="228" t="s">
        <v>21</v>
      </c>
      <c r="N359" s="229" t="s">
        <v>46</v>
      </c>
      <c r="O359" s="47"/>
      <c r="P359" s="230">
        <f>O359*H359</f>
        <v>0</v>
      </c>
      <c r="Q359" s="230">
        <v>1.863E-06</v>
      </c>
      <c r="R359" s="230">
        <f>Q359*H359</f>
        <v>5.9616E-05</v>
      </c>
      <c r="S359" s="230">
        <v>0</v>
      </c>
      <c r="T359" s="231">
        <f>S359*H359</f>
        <v>0</v>
      </c>
      <c r="AR359" s="24" t="s">
        <v>138</v>
      </c>
      <c r="AT359" s="24" t="s">
        <v>133</v>
      </c>
      <c r="AU359" s="24" t="s">
        <v>85</v>
      </c>
      <c r="AY359" s="24" t="s">
        <v>131</v>
      </c>
      <c r="BE359" s="232">
        <f>IF(N359="základní",J359,0)</f>
        <v>0</v>
      </c>
      <c r="BF359" s="232">
        <f>IF(N359="snížená",J359,0)</f>
        <v>0</v>
      </c>
      <c r="BG359" s="232">
        <f>IF(N359="zákl. přenesená",J359,0)</f>
        <v>0</v>
      </c>
      <c r="BH359" s="232">
        <f>IF(N359="sníž. přenesená",J359,0)</f>
        <v>0</v>
      </c>
      <c r="BI359" s="232">
        <f>IF(N359="nulová",J359,0)</f>
        <v>0</v>
      </c>
      <c r="BJ359" s="24" t="s">
        <v>83</v>
      </c>
      <c r="BK359" s="232">
        <f>ROUND(I359*H359,2)</f>
        <v>0</v>
      </c>
      <c r="BL359" s="24" t="s">
        <v>138</v>
      </c>
      <c r="BM359" s="24" t="s">
        <v>592</v>
      </c>
    </row>
    <row r="360" s="11" customFormat="1">
      <c r="B360" s="233"/>
      <c r="C360" s="234"/>
      <c r="D360" s="235" t="s">
        <v>140</v>
      </c>
      <c r="E360" s="236" t="s">
        <v>21</v>
      </c>
      <c r="F360" s="237" t="s">
        <v>356</v>
      </c>
      <c r="G360" s="234"/>
      <c r="H360" s="236" t="s">
        <v>21</v>
      </c>
      <c r="I360" s="238"/>
      <c r="J360" s="234"/>
      <c r="K360" s="234"/>
      <c r="L360" s="239"/>
      <c r="M360" s="240"/>
      <c r="N360" s="241"/>
      <c r="O360" s="241"/>
      <c r="P360" s="241"/>
      <c r="Q360" s="241"/>
      <c r="R360" s="241"/>
      <c r="S360" s="241"/>
      <c r="T360" s="242"/>
      <c r="AT360" s="243" t="s">
        <v>140</v>
      </c>
      <c r="AU360" s="243" t="s">
        <v>85</v>
      </c>
      <c r="AV360" s="11" t="s">
        <v>83</v>
      </c>
      <c r="AW360" s="11" t="s">
        <v>39</v>
      </c>
      <c r="AX360" s="11" t="s">
        <v>75</v>
      </c>
      <c r="AY360" s="243" t="s">
        <v>131</v>
      </c>
    </row>
    <row r="361" s="12" customFormat="1">
      <c r="B361" s="244"/>
      <c r="C361" s="245"/>
      <c r="D361" s="235" t="s">
        <v>140</v>
      </c>
      <c r="E361" s="246" t="s">
        <v>21</v>
      </c>
      <c r="F361" s="247" t="s">
        <v>593</v>
      </c>
      <c r="G361" s="245"/>
      <c r="H361" s="248">
        <v>32</v>
      </c>
      <c r="I361" s="249"/>
      <c r="J361" s="245"/>
      <c r="K361" s="245"/>
      <c r="L361" s="250"/>
      <c r="M361" s="251"/>
      <c r="N361" s="252"/>
      <c r="O361" s="252"/>
      <c r="P361" s="252"/>
      <c r="Q361" s="252"/>
      <c r="R361" s="252"/>
      <c r="S361" s="252"/>
      <c r="T361" s="253"/>
      <c r="AT361" s="254" t="s">
        <v>140</v>
      </c>
      <c r="AU361" s="254" t="s">
        <v>85</v>
      </c>
      <c r="AV361" s="12" t="s">
        <v>85</v>
      </c>
      <c r="AW361" s="12" t="s">
        <v>39</v>
      </c>
      <c r="AX361" s="12" t="s">
        <v>83</v>
      </c>
      <c r="AY361" s="254" t="s">
        <v>131</v>
      </c>
    </row>
    <row r="362" s="1" customFormat="1" ht="38.25" customHeight="1">
      <c r="B362" s="46"/>
      <c r="C362" s="221" t="s">
        <v>594</v>
      </c>
      <c r="D362" s="221" t="s">
        <v>133</v>
      </c>
      <c r="E362" s="222" t="s">
        <v>595</v>
      </c>
      <c r="F362" s="223" t="s">
        <v>596</v>
      </c>
      <c r="G362" s="224" t="s">
        <v>177</v>
      </c>
      <c r="H362" s="225">
        <v>32</v>
      </c>
      <c r="I362" s="226"/>
      <c r="J362" s="227">
        <f>ROUND(I362*H362,2)</f>
        <v>0</v>
      </c>
      <c r="K362" s="223" t="s">
        <v>137</v>
      </c>
      <c r="L362" s="72"/>
      <c r="M362" s="228" t="s">
        <v>21</v>
      </c>
      <c r="N362" s="229" t="s">
        <v>46</v>
      </c>
      <c r="O362" s="47"/>
      <c r="P362" s="230">
        <f>O362*H362</f>
        <v>0</v>
      </c>
      <c r="Q362" s="230">
        <v>0.0001103</v>
      </c>
      <c r="R362" s="230">
        <f>Q362*H362</f>
        <v>0.0035295999999999999</v>
      </c>
      <c r="S362" s="230">
        <v>0</v>
      </c>
      <c r="T362" s="231">
        <f>S362*H362</f>
        <v>0</v>
      </c>
      <c r="AR362" s="24" t="s">
        <v>138</v>
      </c>
      <c r="AT362" s="24" t="s">
        <v>133</v>
      </c>
      <c r="AU362" s="24" t="s">
        <v>85</v>
      </c>
      <c r="AY362" s="24" t="s">
        <v>131</v>
      </c>
      <c r="BE362" s="232">
        <f>IF(N362="základní",J362,0)</f>
        <v>0</v>
      </c>
      <c r="BF362" s="232">
        <f>IF(N362="snížená",J362,0)</f>
        <v>0</v>
      </c>
      <c r="BG362" s="232">
        <f>IF(N362="zákl. přenesená",J362,0)</f>
        <v>0</v>
      </c>
      <c r="BH362" s="232">
        <f>IF(N362="sníž. přenesená",J362,0)</f>
        <v>0</v>
      </c>
      <c r="BI362" s="232">
        <f>IF(N362="nulová",J362,0)</f>
        <v>0</v>
      </c>
      <c r="BJ362" s="24" t="s">
        <v>83</v>
      </c>
      <c r="BK362" s="232">
        <f>ROUND(I362*H362,2)</f>
        <v>0</v>
      </c>
      <c r="BL362" s="24" t="s">
        <v>138</v>
      </c>
      <c r="BM362" s="24" t="s">
        <v>597</v>
      </c>
    </row>
    <row r="363" s="1" customFormat="1" ht="25.5" customHeight="1">
      <c r="B363" s="46"/>
      <c r="C363" s="221" t="s">
        <v>598</v>
      </c>
      <c r="D363" s="221" t="s">
        <v>133</v>
      </c>
      <c r="E363" s="222" t="s">
        <v>599</v>
      </c>
      <c r="F363" s="223" t="s">
        <v>600</v>
      </c>
      <c r="G363" s="224" t="s">
        <v>136</v>
      </c>
      <c r="H363" s="225">
        <v>610</v>
      </c>
      <c r="I363" s="226"/>
      <c r="J363" s="227">
        <f>ROUND(I363*H363,2)</f>
        <v>0</v>
      </c>
      <c r="K363" s="223" t="s">
        <v>137</v>
      </c>
      <c r="L363" s="72"/>
      <c r="M363" s="228" t="s">
        <v>21</v>
      </c>
      <c r="N363" s="229" t="s">
        <v>46</v>
      </c>
      <c r="O363" s="47"/>
      <c r="P363" s="230">
        <f>O363*H363</f>
        <v>0</v>
      </c>
      <c r="Q363" s="230">
        <v>0</v>
      </c>
      <c r="R363" s="230">
        <f>Q363*H363</f>
        <v>0</v>
      </c>
      <c r="S363" s="230">
        <v>0.02</v>
      </c>
      <c r="T363" s="231">
        <f>S363*H363</f>
        <v>12.200000000000001</v>
      </c>
      <c r="AR363" s="24" t="s">
        <v>138</v>
      </c>
      <c r="AT363" s="24" t="s">
        <v>133</v>
      </c>
      <c r="AU363" s="24" t="s">
        <v>85</v>
      </c>
      <c r="AY363" s="24" t="s">
        <v>131</v>
      </c>
      <c r="BE363" s="232">
        <f>IF(N363="základní",J363,0)</f>
        <v>0</v>
      </c>
      <c r="BF363" s="232">
        <f>IF(N363="snížená",J363,0)</f>
        <v>0</v>
      </c>
      <c r="BG363" s="232">
        <f>IF(N363="zákl. přenesená",J363,0)</f>
        <v>0</v>
      </c>
      <c r="BH363" s="232">
        <f>IF(N363="sníž. přenesená",J363,0)</f>
        <v>0</v>
      </c>
      <c r="BI363" s="232">
        <f>IF(N363="nulová",J363,0)</f>
        <v>0</v>
      </c>
      <c r="BJ363" s="24" t="s">
        <v>83</v>
      </c>
      <c r="BK363" s="232">
        <f>ROUND(I363*H363,2)</f>
        <v>0</v>
      </c>
      <c r="BL363" s="24" t="s">
        <v>138</v>
      </c>
      <c r="BM363" s="24" t="s">
        <v>601</v>
      </c>
    </row>
    <row r="364" s="1" customFormat="1" ht="38.25" customHeight="1">
      <c r="B364" s="46"/>
      <c r="C364" s="221" t="s">
        <v>602</v>
      </c>
      <c r="D364" s="221" t="s">
        <v>133</v>
      </c>
      <c r="E364" s="222" t="s">
        <v>603</v>
      </c>
      <c r="F364" s="223" t="s">
        <v>604</v>
      </c>
      <c r="G364" s="224" t="s">
        <v>457</v>
      </c>
      <c r="H364" s="225">
        <v>2</v>
      </c>
      <c r="I364" s="226"/>
      <c r="J364" s="227">
        <f>ROUND(I364*H364,2)</f>
        <v>0</v>
      </c>
      <c r="K364" s="223" t="s">
        <v>137</v>
      </c>
      <c r="L364" s="72"/>
      <c r="M364" s="228" t="s">
        <v>21</v>
      </c>
      <c r="N364" s="229" t="s">
        <v>46</v>
      </c>
      <c r="O364" s="47"/>
      <c r="P364" s="230">
        <f>O364*H364</f>
        <v>0</v>
      </c>
      <c r="Q364" s="230">
        <v>0</v>
      </c>
      <c r="R364" s="230">
        <f>Q364*H364</f>
        <v>0</v>
      </c>
      <c r="S364" s="230">
        <v>0.082000000000000003</v>
      </c>
      <c r="T364" s="231">
        <f>S364*H364</f>
        <v>0.16400000000000001</v>
      </c>
      <c r="AR364" s="24" t="s">
        <v>138</v>
      </c>
      <c r="AT364" s="24" t="s">
        <v>133</v>
      </c>
      <c r="AU364" s="24" t="s">
        <v>85</v>
      </c>
      <c r="AY364" s="24" t="s">
        <v>131</v>
      </c>
      <c r="BE364" s="232">
        <f>IF(N364="základní",J364,0)</f>
        <v>0</v>
      </c>
      <c r="BF364" s="232">
        <f>IF(N364="snížená",J364,0)</f>
        <v>0</v>
      </c>
      <c r="BG364" s="232">
        <f>IF(N364="zákl. přenesená",J364,0)</f>
        <v>0</v>
      </c>
      <c r="BH364" s="232">
        <f>IF(N364="sníž. přenesená",J364,0)</f>
        <v>0</v>
      </c>
      <c r="BI364" s="232">
        <f>IF(N364="nulová",J364,0)</f>
        <v>0</v>
      </c>
      <c r="BJ364" s="24" t="s">
        <v>83</v>
      </c>
      <c r="BK364" s="232">
        <f>ROUND(I364*H364,2)</f>
        <v>0</v>
      </c>
      <c r="BL364" s="24" t="s">
        <v>138</v>
      </c>
      <c r="BM364" s="24" t="s">
        <v>605</v>
      </c>
    </row>
    <row r="365" s="1" customFormat="1">
      <c r="B365" s="46"/>
      <c r="C365" s="74"/>
      <c r="D365" s="235" t="s">
        <v>146</v>
      </c>
      <c r="E365" s="74"/>
      <c r="F365" s="255" t="s">
        <v>606</v>
      </c>
      <c r="G365" s="74"/>
      <c r="H365" s="74"/>
      <c r="I365" s="191"/>
      <c r="J365" s="74"/>
      <c r="K365" s="74"/>
      <c r="L365" s="72"/>
      <c r="M365" s="256"/>
      <c r="N365" s="47"/>
      <c r="O365" s="47"/>
      <c r="P365" s="47"/>
      <c r="Q365" s="47"/>
      <c r="R365" s="47"/>
      <c r="S365" s="47"/>
      <c r="T365" s="95"/>
      <c r="AT365" s="24" t="s">
        <v>146</v>
      </c>
      <c r="AU365" s="24" t="s">
        <v>85</v>
      </c>
    </row>
    <row r="366" s="1" customFormat="1" ht="38.25" customHeight="1">
      <c r="B366" s="46"/>
      <c r="C366" s="221" t="s">
        <v>607</v>
      </c>
      <c r="D366" s="221" t="s">
        <v>133</v>
      </c>
      <c r="E366" s="222" t="s">
        <v>608</v>
      </c>
      <c r="F366" s="223" t="s">
        <v>609</v>
      </c>
      <c r="G366" s="224" t="s">
        <v>136</v>
      </c>
      <c r="H366" s="225">
        <v>180</v>
      </c>
      <c r="I366" s="226"/>
      <c r="J366" s="227">
        <f>ROUND(I366*H366,2)</f>
        <v>0</v>
      </c>
      <c r="K366" s="223" t="s">
        <v>137</v>
      </c>
      <c r="L366" s="72"/>
      <c r="M366" s="228" t="s">
        <v>21</v>
      </c>
      <c r="N366" s="229" t="s">
        <v>46</v>
      </c>
      <c r="O366" s="47"/>
      <c r="P366" s="230">
        <f>O366*H366</f>
        <v>0</v>
      </c>
      <c r="Q366" s="230">
        <v>0</v>
      </c>
      <c r="R366" s="230">
        <f>Q366*H366</f>
        <v>0</v>
      </c>
      <c r="S366" s="230">
        <v>0</v>
      </c>
      <c r="T366" s="231">
        <f>S366*H366</f>
        <v>0</v>
      </c>
      <c r="AR366" s="24" t="s">
        <v>138</v>
      </c>
      <c r="AT366" s="24" t="s">
        <v>133</v>
      </c>
      <c r="AU366" s="24" t="s">
        <v>85</v>
      </c>
      <c r="AY366" s="24" t="s">
        <v>131</v>
      </c>
      <c r="BE366" s="232">
        <f>IF(N366="základní",J366,0)</f>
        <v>0</v>
      </c>
      <c r="BF366" s="232">
        <f>IF(N366="snížená",J366,0)</f>
        <v>0</v>
      </c>
      <c r="BG366" s="232">
        <f>IF(N366="zákl. přenesená",J366,0)</f>
        <v>0</v>
      </c>
      <c r="BH366" s="232">
        <f>IF(N366="sníž. přenesená",J366,0)</f>
        <v>0</v>
      </c>
      <c r="BI366" s="232">
        <f>IF(N366="nulová",J366,0)</f>
        <v>0</v>
      </c>
      <c r="BJ366" s="24" t="s">
        <v>83</v>
      </c>
      <c r="BK366" s="232">
        <f>ROUND(I366*H366,2)</f>
        <v>0</v>
      </c>
      <c r="BL366" s="24" t="s">
        <v>138</v>
      </c>
      <c r="BM366" s="24" t="s">
        <v>610</v>
      </c>
    </row>
    <row r="367" s="1" customFormat="1">
      <c r="B367" s="46"/>
      <c r="C367" s="74"/>
      <c r="D367" s="235" t="s">
        <v>146</v>
      </c>
      <c r="E367" s="74"/>
      <c r="F367" s="255" t="s">
        <v>611</v>
      </c>
      <c r="G367" s="74"/>
      <c r="H367" s="74"/>
      <c r="I367" s="191"/>
      <c r="J367" s="74"/>
      <c r="K367" s="74"/>
      <c r="L367" s="72"/>
      <c r="M367" s="256"/>
      <c r="N367" s="47"/>
      <c r="O367" s="47"/>
      <c r="P367" s="47"/>
      <c r="Q367" s="47"/>
      <c r="R367" s="47"/>
      <c r="S367" s="47"/>
      <c r="T367" s="95"/>
      <c r="AT367" s="24" t="s">
        <v>146</v>
      </c>
      <c r="AU367" s="24" t="s">
        <v>85</v>
      </c>
    </row>
    <row r="368" s="11" customFormat="1">
      <c r="B368" s="233"/>
      <c r="C368" s="234"/>
      <c r="D368" s="235" t="s">
        <v>140</v>
      </c>
      <c r="E368" s="236" t="s">
        <v>21</v>
      </c>
      <c r="F368" s="237" t="s">
        <v>141</v>
      </c>
      <c r="G368" s="234"/>
      <c r="H368" s="236" t="s">
        <v>21</v>
      </c>
      <c r="I368" s="238"/>
      <c r="J368" s="234"/>
      <c r="K368" s="234"/>
      <c r="L368" s="239"/>
      <c r="M368" s="240"/>
      <c r="N368" s="241"/>
      <c r="O368" s="241"/>
      <c r="P368" s="241"/>
      <c r="Q368" s="241"/>
      <c r="R368" s="241"/>
      <c r="S368" s="241"/>
      <c r="T368" s="242"/>
      <c r="AT368" s="243" t="s">
        <v>140</v>
      </c>
      <c r="AU368" s="243" t="s">
        <v>85</v>
      </c>
      <c r="AV368" s="11" t="s">
        <v>83</v>
      </c>
      <c r="AW368" s="11" t="s">
        <v>39</v>
      </c>
      <c r="AX368" s="11" t="s">
        <v>75</v>
      </c>
      <c r="AY368" s="243" t="s">
        <v>131</v>
      </c>
    </row>
    <row r="369" s="12" customFormat="1">
      <c r="B369" s="244"/>
      <c r="C369" s="245"/>
      <c r="D369" s="235" t="s">
        <v>140</v>
      </c>
      <c r="E369" s="246" t="s">
        <v>21</v>
      </c>
      <c r="F369" s="247" t="s">
        <v>612</v>
      </c>
      <c r="G369" s="245"/>
      <c r="H369" s="248">
        <v>180</v>
      </c>
      <c r="I369" s="249"/>
      <c r="J369" s="245"/>
      <c r="K369" s="245"/>
      <c r="L369" s="250"/>
      <c r="M369" s="251"/>
      <c r="N369" s="252"/>
      <c r="O369" s="252"/>
      <c r="P369" s="252"/>
      <c r="Q369" s="252"/>
      <c r="R369" s="252"/>
      <c r="S369" s="252"/>
      <c r="T369" s="253"/>
      <c r="AT369" s="254" t="s">
        <v>140</v>
      </c>
      <c r="AU369" s="254" t="s">
        <v>85</v>
      </c>
      <c r="AV369" s="12" t="s">
        <v>85</v>
      </c>
      <c r="AW369" s="12" t="s">
        <v>39</v>
      </c>
      <c r="AX369" s="12" t="s">
        <v>83</v>
      </c>
      <c r="AY369" s="254" t="s">
        <v>131</v>
      </c>
    </row>
    <row r="370" s="1" customFormat="1" ht="25.5" customHeight="1">
      <c r="B370" s="46"/>
      <c r="C370" s="221" t="s">
        <v>613</v>
      </c>
      <c r="D370" s="221" t="s">
        <v>133</v>
      </c>
      <c r="E370" s="222" t="s">
        <v>614</v>
      </c>
      <c r="F370" s="223" t="s">
        <v>615</v>
      </c>
      <c r="G370" s="224" t="s">
        <v>177</v>
      </c>
      <c r="H370" s="225">
        <v>376</v>
      </c>
      <c r="I370" s="226"/>
      <c r="J370" s="227">
        <f>ROUND(I370*H370,2)</f>
        <v>0</v>
      </c>
      <c r="K370" s="223" t="s">
        <v>21</v>
      </c>
      <c r="L370" s="72"/>
      <c r="M370" s="228" t="s">
        <v>21</v>
      </c>
      <c r="N370" s="229" t="s">
        <v>46</v>
      </c>
      <c r="O370" s="47"/>
      <c r="P370" s="230">
        <f>O370*H370</f>
        <v>0</v>
      </c>
      <c r="Q370" s="230">
        <v>0</v>
      </c>
      <c r="R370" s="230">
        <f>Q370*H370</f>
        <v>0</v>
      </c>
      <c r="S370" s="230">
        <v>0</v>
      </c>
      <c r="T370" s="231">
        <f>S370*H370</f>
        <v>0</v>
      </c>
      <c r="AR370" s="24" t="s">
        <v>138</v>
      </c>
      <c r="AT370" s="24" t="s">
        <v>133</v>
      </c>
      <c r="AU370" s="24" t="s">
        <v>85</v>
      </c>
      <c r="AY370" s="24" t="s">
        <v>131</v>
      </c>
      <c r="BE370" s="232">
        <f>IF(N370="základní",J370,0)</f>
        <v>0</v>
      </c>
      <c r="BF370" s="232">
        <f>IF(N370="snížená",J370,0)</f>
        <v>0</v>
      </c>
      <c r="BG370" s="232">
        <f>IF(N370="zákl. přenesená",J370,0)</f>
        <v>0</v>
      </c>
      <c r="BH370" s="232">
        <f>IF(N370="sníž. přenesená",J370,0)</f>
        <v>0</v>
      </c>
      <c r="BI370" s="232">
        <f>IF(N370="nulová",J370,0)</f>
        <v>0</v>
      </c>
      <c r="BJ370" s="24" t="s">
        <v>83</v>
      </c>
      <c r="BK370" s="232">
        <f>ROUND(I370*H370,2)</f>
        <v>0</v>
      </c>
      <c r="BL370" s="24" t="s">
        <v>138</v>
      </c>
      <c r="BM370" s="24" t="s">
        <v>616</v>
      </c>
    </row>
    <row r="371" s="11" customFormat="1">
      <c r="B371" s="233"/>
      <c r="C371" s="234"/>
      <c r="D371" s="235" t="s">
        <v>140</v>
      </c>
      <c r="E371" s="236" t="s">
        <v>21</v>
      </c>
      <c r="F371" s="237" t="s">
        <v>356</v>
      </c>
      <c r="G371" s="234"/>
      <c r="H371" s="236" t="s">
        <v>21</v>
      </c>
      <c r="I371" s="238"/>
      <c r="J371" s="234"/>
      <c r="K371" s="234"/>
      <c r="L371" s="239"/>
      <c r="M371" s="240"/>
      <c r="N371" s="241"/>
      <c r="O371" s="241"/>
      <c r="P371" s="241"/>
      <c r="Q371" s="241"/>
      <c r="R371" s="241"/>
      <c r="S371" s="241"/>
      <c r="T371" s="242"/>
      <c r="AT371" s="243" t="s">
        <v>140</v>
      </c>
      <c r="AU371" s="243" t="s">
        <v>85</v>
      </c>
      <c r="AV371" s="11" t="s">
        <v>83</v>
      </c>
      <c r="AW371" s="11" t="s">
        <v>39</v>
      </c>
      <c r="AX371" s="11" t="s">
        <v>75</v>
      </c>
      <c r="AY371" s="243" t="s">
        <v>131</v>
      </c>
    </row>
    <row r="372" s="12" customFormat="1">
      <c r="B372" s="244"/>
      <c r="C372" s="245"/>
      <c r="D372" s="235" t="s">
        <v>140</v>
      </c>
      <c r="E372" s="246" t="s">
        <v>21</v>
      </c>
      <c r="F372" s="247" t="s">
        <v>617</v>
      </c>
      <c r="G372" s="245"/>
      <c r="H372" s="248">
        <v>376</v>
      </c>
      <c r="I372" s="249"/>
      <c r="J372" s="245"/>
      <c r="K372" s="245"/>
      <c r="L372" s="250"/>
      <c r="M372" s="251"/>
      <c r="N372" s="252"/>
      <c r="O372" s="252"/>
      <c r="P372" s="252"/>
      <c r="Q372" s="252"/>
      <c r="R372" s="252"/>
      <c r="S372" s="252"/>
      <c r="T372" s="253"/>
      <c r="AT372" s="254" t="s">
        <v>140</v>
      </c>
      <c r="AU372" s="254" t="s">
        <v>85</v>
      </c>
      <c r="AV372" s="12" t="s">
        <v>85</v>
      </c>
      <c r="AW372" s="12" t="s">
        <v>39</v>
      </c>
      <c r="AX372" s="12" t="s">
        <v>83</v>
      </c>
      <c r="AY372" s="254" t="s">
        <v>131</v>
      </c>
    </row>
    <row r="373" s="10" customFormat="1" ht="22.32" customHeight="1">
      <c r="B373" s="205"/>
      <c r="C373" s="206"/>
      <c r="D373" s="207" t="s">
        <v>74</v>
      </c>
      <c r="E373" s="219" t="s">
        <v>618</v>
      </c>
      <c r="F373" s="219" t="s">
        <v>619</v>
      </c>
      <c r="G373" s="206"/>
      <c r="H373" s="206"/>
      <c r="I373" s="209"/>
      <c r="J373" s="220">
        <f>BK373</f>
        <v>0</v>
      </c>
      <c r="K373" s="206"/>
      <c r="L373" s="211"/>
      <c r="M373" s="212"/>
      <c r="N373" s="213"/>
      <c r="O373" s="213"/>
      <c r="P373" s="214">
        <f>SUM(P374:P394)</f>
        <v>0</v>
      </c>
      <c r="Q373" s="213"/>
      <c r="R373" s="214">
        <f>SUM(R374:R394)</f>
        <v>0</v>
      </c>
      <c r="S373" s="213"/>
      <c r="T373" s="215">
        <f>SUM(T374:T394)</f>
        <v>0</v>
      </c>
      <c r="AR373" s="216" t="s">
        <v>83</v>
      </c>
      <c r="AT373" s="217" t="s">
        <v>74</v>
      </c>
      <c r="AU373" s="217" t="s">
        <v>85</v>
      </c>
      <c r="AY373" s="216" t="s">
        <v>131</v>
      </c>
      <c r="BK373" s="218">
        <f>SUM(BK374:BK394)</f>
        <v>0</v>
      </c>
    </row>
    <row r="374" s="1" customFormat="1" ht="25.5" customHeight="1">
      <c r="B374" s="46"/>
      <c r="C374" s="221" t="s">
        <v>620</v>
      </c>
      <c r="D374" s="221" t="s">
        <v>133</v>
      </c>
      <c r="E374" s="222" t="s">
        <v>621</v>
      </c>
      <c r="F374" s="223" t="s">
        <v>622</v>
      </c>
      <c r="G374" s="224" t="s">
        <v>272</v>
      </c>
      <c r="H374" s="225">
        <v>265.67000000000002</v>
      </c>
      <c r="I374" s="226"/>
      <c r="J374" s="227">
        <f>ROUND(I374*H374,2)</f>
        <v>0</v>
      </c>
      <c r="K374" s="223" t="s">
        <v>137</v>
      </c>
      <c r="L374" s="72"/>
      <c r="M374" s="228" t="s">
        <v>21</v>
      </c>
      <c r="N374" s="229" t="s">
        <v>46</v>
      </c>
      <c r="O374" s="47"/>
      <c r="P374" s="230">
        <f>O374*H374</f>
        <v>0</v>
      </c>
      <c r="Q374" s="230">
        <v>0</v>
      </c>
      <c r="R374" s="230">
        <f>Q374*H374</f>
        <v>0</v>
      </c>
      <c r="S374" s="230">
        <v>0</v>
      </c>
      <c r="T374" s="231">
        <f>S374*H374</f>
        <v>0</v>
      </c>
      <c r="AR374" s="24" t="s">
        <v>138</v>
      </c>
      <c r="AT374" s="24" t="s">
        <v>133</v>
      </c>
      <c r="AU374" s="24" t="s">
        <v>149</v>
      </c>
      <c r="AY374" s="24" t="s">
        <v>131</v>
      </c>
      <c r="BE374" s="232">
        <f>IF(N374="základní",J374,0)</f>
        <v>0</v>
      </c>
      <c r="BF374" s="232">
        <f>IF(N374="snížená",J374,0)</f>
        <v>0</v>
      </c>
      <c r="BG374" s="232">
        <f>IF(N374="zákl. přenesená",J374,0)</f>
        <v>0</v>
      </c>
      <c r="BH374" s="232">
        <f>IF(N374="sníž. přenesená",J374,0)</f>
        <v>0</v>
      </c>
      <c r="BI374" s="232">
        <f>IF(N374="nulová",J374,0)</f>
        <v>0</v>
      </c>
      <c r="BJ374" s="24" t="s">
        <v>83</v>
      </c>
      <c r="BK374" s="232">
        <f>ROUND(I374*H374,2)</f>
        <v>0</v>
      </c>
      <c r="BL374" s="24" t="s">
        <v>138</v>
      </c>
      <c r="BM374" s="24" t="s">
        <v>623</v>
      </c>
    </row>
    <row r="375" s="12" customFormat="1">
      <c r="B375" s="244"/>
      <c r="C375" s="245"/>
      <c r="D375" s="235" t="s">
        <v>140</v>
      </c>
      <c r="E375" s="246" t="s">
        <v>21</v>
      </c>
      <c r="F375" s="247" t="s">
        <v>624</v>
      </c>
      <c r="G375" s="245"/>
      <c r="H375" s="248">
        <v>252.47</v>
      </c>
      <c r="I375" s="249"/>
      <c r="J375" s="245"/>
      <c r="K375" s="245"/>
      <c r="L375" s="250"/>
      <c r="M375" s="251"/>
      <c r="N375" s="252"/>
      <c r="O375" s="252"/>
      <c r="P375" s="252"/>
      <c r="Q375" s="252"/>
      <c r="R375" s="252"/>
      <c r="S375" s="252"/>
      <c r="T375" s="253"/>
      <c r="AT375" s="254" t="s">
        <v>140</v>
      </c>
      <c r="AU375" s="254" t="s">
        <v>149</v>
      </c>
      <c r="AV375" s="12" t="s">
        <v>85</v>
      </c>
      <c r="AW375" s="12" t="s">
        <v>39</v>
      </c>
      <c r="AX375" s="12" t="s">
        <v>75</v>
      </c>
      <c r="AY375" s="254" t="s">
        <v>131</v>
      </c>
    </row>
    <row r="376" s="12" customFormat="1">
      <c r="B376" s="244"/>
      <c r="C376" s="245"/>
      <c r="D376" s="235" t="s">
        <v>140</v>
      </c>
      <c r="E376" s="246" t="s">
        <v>21</v>
      </c>
      <c r="F376" s="247" t="s">
        <v>625</v>
      </c>
      <c r="G376" s="245"/>
      <c r="H376" s="248">
        <v>13.199999999999999</v>
      </c>
      <c r="I376" s="249"/>
      <c r="J376" s="245"/>
      <c r="K376" s="245"/>
      <c r="L376" s="250"/>
      <c r="M376" s="251"/>
      <c r="N376" s="252"/>
      <c r="O376" s="252"/>
      <c r="P376" s="252"/>
      <c r="Q376" s="252"/>
      <c r="R376" s="252"/>
      <c r="S376" s="252"/>
      <c r="T376" s="253"/>
      <c r="AT376" s="254" t="s">
        <v>140</v>
      </c>
      <c r="AU376" s="254" t="s">
        <v>149</v>
      </c>
      <c r="AV376" s="12" t="s">
        <v>85</v>
      </c>
      <c r="AW376" s="12" t="s">
        <v>39</v>
      </c>
      <c r="AX376" s="12" t="s">
        <v>75</v>
      </c>
      <c r="AY376" s="254" t="s">
        <v>131</v>
      </c>
    </row>
    <row r="377" s="14" customFormat="1">
      <c r="B377" s="268"/>
      <c r="C377" s="269"/>
      <c r="D377" s="235" t="s">
        <v>140</v>
      </c>
      <c r="E377" s="270" t="s">
        <v>21</v>
      </c>
      <c r="F377" s="271" t="s">
        <v>208</v>
      </c>
      <c r="G377" s="269"/>
      <c r="H377" s="272">
        <v>265.67000000000002</v>
      </c>
      <c r="I377" s="273"/>
      <c r="J377" s="269"/>
      <c r="K377" s="269"/>
      <c r="L377" s="274"/>
      <c r="M377" s="275"/>
      <c r="N377" s="276"/>
      <c r="O377" s="276"/>
      <c r="P377" s="276"/>
      <c r="Q377" s="276"/>
      <c r="R377" s="276"/>
      <c r="S377" s="276"/>
      <c r="T377" s="277"/>
      <c r="AT377" s="278" t="s">
        <v>140</v>
      </c>
      <c r="AU377" s="278" t="s">
        <v>149</v>
      </c>
      <c r="AV377" s="14" t="s">
        <v>138</v>
      </c>
      <c r="AW377" s="14" t="s">
        <v>39</v>
      </c>
      <c r="AX377" s="14" t="s">
        <v>83</v>
      </c>
      <c r="AY377" s="278" t="s">
        <v>131</v>
      </c>
    </row>
    <row r="378" s="1" customFormat="1" ht="25.5" customHeight="1">
      <c r="B378" s="46"/>
      <c r="C378" s="221" t="s">
        <v>626</v>
      </c>
      <c r="D378" s="221" t="s">
        <v>133</v>
      </c>
      <c r="E378" s="222" t="s">
        <v>627</v>
      </c>
      <c r="F378" s="223" t="s">
        <v>628</v>
      </c>
      <c r="G378" s="224" t="s">
        <v>272</v>
      </c>
      <c r="H378" s="225">
        <v>3453.71</v>
      </c>
      <c r="I378" s="226"/>
      <c r="J378" s="227">
        <f>ROUND(I378*H378,2)</f>
        <v>0</v>
      </c>
      <c r="K378" s="223" t="s">
        <v>137</v>
      </c>
      <c r="L378" s="72"/>
      <c r="M378" s="228" t="s">
        <v>21</v>
      </c>
      <c r="N378" s="229" t="s">
        <v>46</v>
      </c>
      <c r="O378" s="47"/>
      <c r="P378" s="230">
        <f>O378*H378</f>
        <v>0</v>
      </c>
      <c r="Q378" s="230">
        <v>0</v>
      </c>
      <c r="R378" s="230">
        <f>Q378*H378</f>
        <v>0</v>
      </c>
      <c r="S378" s="230">
        <v>0</v>
      </c>
      <c r="T378" s="231">
        <f>S378*H378</f>
        <v>0</v>
      </c>
      <c r="AR378" s="24" t="s">
        <v>138</v>
      </c>
      <c r="AT378" s="24" t="s">
        <v>133</v>
      </c>
      <c r="AU378" s="24" t="s">
        <v>149</v>
      </c>
      <c r="AY378" s="24" t="s">
        <v>131</v>
      </c>
      <c r="BE378" s="232">
        <f>IF(N378="základní",J378,0)</f>
        <v>0</v>
      </c>
      <c r="BF378" s="232">
        <f>IF(N378="snížená",J378,0)</f>
        <v>0</v>
      </c>
      <c r="BG378" s="232">
        <f>IF(N378="zákl. přenesená",J378,0)</f>
        <v>0</v>
      </c>
      <c r="BH378" s="232">
        <f>IF(N378="sníž. přenesená",J378,0)</f>
        <v>0</v>
      </c>
      <c r="BI378" s="232">
        <f>IF(N378="nulová",J378,0)</f>
        <v>0</v>
      </c>
      <c r="BJ378" s="24" t="s">
        <v>83</v>
      </c>
      <c r="BK378" s="232">
        <f>ROUND(I378*H378,2)</f>
        <v>0</v>
      </c>
      <c r="BL378" s="24" t="s">
        <v>138</v>
      </c>
      <c r="BM378" s="24" t="s">
        <v>629</v>
      </c>
    </row>
    <row r="379" s="12" customFormat="1">
      <c r="B379" s="244"/>
      <c r="C379" s="245"/>
      <c r="D379" s="235" t="s">
        <v>140</v>
      </c>
      <c r="E379" s="246" t="s">
        <v>21</v>
      </c>
      <c r="F379" s="247" t="s">
        <v>630</v>
      </c>
      <c r="G379" s="245"/>
      <c r="H379" s="248">
        <v>3453.71</v>
      </c>
      <c r="I379" s="249"/>
      <c r="J379" s="245"/>
      <c r="K379" s="245"/>
      <c r="L379" s="250"/>
      <c r="M379" s="251"/>
      <c r="N379" s="252"/>
      <c r="O379" s="252"/>
      <c r="P379" s="252"/>
      <c r="Q379" s="252"/>
      <c r="R379" s="252"/>
      <c r="S379" s="252"/>
      <c r="T379" s="253"/>
      <c r="AT379" s="254" t="s">
        <v>140</v>
      </c>
      <c r="AU379" s="254" t="s">
        <v>149</v>
      </c>
      <c r="AV379" s="12" t="s">
        <v>85</v>
      </c>
      <c r="AW379" s="12" t="s">
        <v>39</v>
      </c>
      <c r="AX379" s="12" t="s">
        <v>83</v>
      </c>
      <c r="AY379" s="254" t="s">
        <v>131</v>
      </c>
    </row>
    <row r="380" s="1" customFormat="1" ht="25.5" customHeight="1">
      <c r="B380" s="46"/>
      <c r="C380" s="221" t="s">
        <v>631</v>
      </c>
      <c r="D380" s="221" t="s">
        <v>133</v>
      </c>
      <c r="E380" s="222" t="s">
        <v>632</v>
      </c>
      <c r="F380" s="223" t="s">
        <v>633</v>
      </c>
      <c r="G380" s="224" t="s">
        <v>272</v>
      </c>
      <c r="H380" s="225">
        <v>828.80399999999997</v>
      </c>
      <c r="I380" s="226"/>
      <c r="J380" s="227">
        <f>ROUND(I380*H380,2)</f>
        <v>0</v>
      </c>
      <c r="K380" s="223" t="s">
        <v>137</v>
      </c>
      <c r="L380" s="72"/>
      <c r="M380" s="228" t="s">
        <v>21</v>
      </c>
      <c r="N380" s="229" t="s">
        <v>46</v>
      </c>
      <c r="O380" s="47"/>
      <c r="P380" s="230">
        <f>O380*H380</f>
        <v>0</v>
      </c>
      <c r="Q380" s="230">
        <v>0</v>
      </c>
      <c r="R380" s="230">
        <f>Q380*H380</f>
        <v>0</v>
      </c>
      <c r="S380" s="230">
        <v>0</v>
      </c>
      <c r="T380" s="231">
        <f>S380*H380</f>
        <v>0</v>
      </c>
      <c r="AR380" s="24" t="s">
        <v>138</v>
      </c>
      <c r="AT380" s="24" t="s">
        <v>133</v>
      </c>
      <c r="AU380" s="24" t="s">
        <v>149</v>
      </c>
      <c r="AY380" s="24" t="s">
        <v>131</v>
      </c>
      <c r="BE380" s="232">
        <f>IF(N380="základní",J380,0)</f>
        <v>0</v>
      </c>
      <c r="BF380" s="232">
        <f>IF(N380="snížená",J380,0)</f>
        <v>0</v>
      </c>
      <c r="BG380" s="232">
        <f>IF(N380="zákl. přenesená",J380,0)</f>
        <v>0</v>
      </c>
      <c r="BH380" s="232">
        <f>IF(N380="sníž. přenesená",J380,0)</f>
        <v>0</v>
      </c>
      <c r="BI380" s="232">
        <f>IF(N380="nulová",J380,0)</f>
        <v>0</v>
      </c>
      <c r="BJ380" s="24" t="s">
        <v>83</v>
      </c>
      <c r="BK380" s="232">
        <f>ROUND(I380*H380,2)</f>
        <v>0</v>
      </c>
      <c r="BL380" s="24" t="s">
        <v>138</v>
      </c>
      <c r="BM380" s="24" t="s">
        <v>634</v>
      </c>
    </row>
    <row r="381" s="12" customFormat="1">
      <c r="B381" s="244"/>
      <c r="C381" s="245"/>
      <c r="D381" s="235" t="s">
        <v>140</v>
      </c>
      <c r="E381" s="246" t="s">
        <v>21</v>
      </c>
      <c r="F381" s="247" t="s">
        <v>635</v>
      </c>
      <c r="G381" s="245"/>
      <c r="H381" s="248">
        <v>31.199999999999999</v>
      </c>
      <c r="I381" s="249"/>
      <c r="J381" s="245"/>
      <c r="K381" s="245"/>
      <c r="L381" s="250"/>
      <c r="M381" s="251"/>
      <c r="N381" s="252"/>
      <c r="O381" s="252"/>
      <c r="P381" s="252"/>
      <c r="Q381" s="252"/>
      <c r="R381" s="252"/>
      <c r="S381" s="252"/>
      <c r="T381" s="253"/>
      <c r="AT381" s="254" t="s">
        <v>140</v>
      </c>
      <c r="AU381" s="254" t="s">
        <v>149</v>
      </c>
      <c r="AV381" s="12" t="s">
        <v>85</v>
      </c>
      <c r="AW381" s="12" t="s">
        <v>39</v>
      </c>
      <c r="AX381" s="12" t="s">
        <v>75</v>
      </c>
      <c r="AY381" s="254" t="s">
        <v>131</v>
      </c>
    </row>
    <row r="382" s="12" customFormat="1">
      <c r="B382" s="244"/>
      <c r="C382" s="245"/>
      <c r="D382" s="235" t="s">
        <v>140</v>
      </c>
      <c r="E382" s="246" t="s">
        <v>21</v>
      </c>
      <c r="F382" s="247" t="s">
        <v>636</v>
      </c>
      <c r="G382" s="245"/>
      <c r="H382" s="248">
        <v>797.60400000000004</v>
      </c>
      <c r="I382" s="249"/>
      <c r="J382" s="245"/>
      <c r="K382" s="245"/>
      <c r="L382" s="250"/>
      <c r="M382" s="251"/>
      <c r="N382" s="252"/>
      <c r="O382" s="252"/>
      <c r="P382" s="252"/>
      <c r="Q382" s="252"/>
      <c r="R382" s="252"/>
      <c r="S382" s="252"/>
      <c r="T382" s="253"/>
      <c r="AT382" s="254" t="s">
        <v>140</v>
      </c>
      <c r="AU382" s="254" t="s">
        <v>149</v>
      </c>
      <c r="AV382" s="12" t="s">
        <v>85</v>
      </c>
      <c r="AW382" s="12" t="s">
        <v>39</v>
      </c>
      <c r="AX382" s="12" t="s">
        <v>75</v>
      </c>
      <c r="AY382" s="254" t="s">
        <v>131</v>
      </c>
    </row>
    <row r="383" s="14" customFormat="1">
      <c r="B383" s="268"/>
      <c r="C383" s="269"/>
      <c r="D383" s="235" t="s">
        <v>140</v>
      </c>
      <c r="E383" s="270" t="s">
        <v>21</v>
      </c>
      <c r="F383" s="271" t="s">
        <v>208</v>
      </c>
      <c r="G383" s="269"/>
      <c r="H383" s="272">
        <v>828.80399999999997</v>
      </c>
      <c r="I383" s="273"/>
      <c r="J383" s="269"/>
      <c r="K383" s="269"/>
      <c r="L383" s="274"/>
      <c r="M383" s="275"/>
      <c r="N383" s="276"/>
      <c r="O383" s="276"/>
      <c r="P383" s="276"/>
      <c r="Q383" s="276"/>
      <c r="R383" s="276"/>
      <c r="S383" s="276"/>
      <c r="T383" s="277"/>
      <c r="AT383" s="278" t="s">
        <v>140</v>
      </c>
      <c r="AU383" s="278" t="s">
        <v>149</v>
      </c>
      <c r="AV383" s="14" t="s">
        <v>138</v>
      </c>
      <c r="AW383" s="14" t="s">
        <v>39</v>
      </c>
      <c r="AX383" s="14" t="s">
        <v>83</v>
      </c>
      <c r="AY383" s="278" t="s">
        <v>131</v>
      </c>
    </row>
    <row r="384" s="1" customFormat="1" ht="25.5" customHeight="1">
      <c r="B384" s="46"/>
      <c r="C384" s="221" t="s">
        <v>637</v>
      </c>
      <c r="D384" s="221" t="s">
        <v>133</v>
      </c>
      <c r="E384" s="222" t="s">
        <v>638</v>
      </c>
      <c r="F384" s="223" t="s">
        <v>628</v>
      </c>
      <c r="G384" s="224" t="s">
        <v>272</v>
      </c>
      <c r="H384" s="225">
        <v>10774.451999999999</v>
      </c>
      <c r="I384" s="226"/>
      <c r="J384" s="227">
        <f>ROUND(I384*H384,2)</f>
        <v>0</v>
      </c>
      <c r="K384" s="223" t="s">
        <v>137</v>
      </c>
      <c r="L384" s="72"/>
      <c r="M384" s="228" t="s">
        <v>21</v>
      </c>
      <c r="N384" s="229" t="s">
        <v>46</v>
      </c>
      <c r="O384" s="47"/>
      <c r="P384" s="230">
        <f>O384*H384</f>
        <v>0</v>
      </c>
      <c r="Q384" s="230">
        <v>0</v>
      </c>
      <c r="R384" s="230">
        <f>Q384*H384</f>
        <v>0</v>
      </c>
      <c r="S384" s="230">
        <v>0</v>
      </c>
      <c r="T384" s="231">
        <f>S384*H384</f>
        <v>0</v>
      </c>
      <c r="AR384" s="24" t="s">
        <v>138</v>
      </c>
      <c r="AT384" s="24" t="s">
        <v>133</v>
      </c>
      <c r="AU384" s="24" t="s">
        <v>149</v>
      </c>
      <c r="AY384" s="24" t="s">
        <v>131</v>
      </c>
      <c r="BE384" s="232">
        <f>IF(N384="základní",J384,0)</f>
        <v>0</v>
      </c>
      <c r="BF384" s="232">
        <f>IF(N384="snížená",J384,0)</f>
        <v>0</v>
      </c>
      <c r="BG384" s="232">
        <f>IF(N384="zákl. přenesená",J384,0)</f>
        <v>0</v>
      </c>
      <c r="BH384" s="232">
        <f>IF(N384="sníž. přenesená",J384,0)</f>
        <v>0</v>
      </c>
      <c r="BI384" s="232">
        <f>IF(N384="nulová",J384,0)</f>
        <v>0</v>
      </c>
      <c r="BJ384" s="24" t="s">
        <v>83</v>
      </c>
      <c r="BK384" s="232">
        <f>ROUND(I384*H384,2)</f>
        <v>0</v>
      </c>
      <c r="BL384" s="24" t="s">
        <v>138</v>
      </c>
      <c r="BM384" s="24" t="s">
        <v>639</v>
      </c>
    </row>
    <row r="385" s="12" customFormat="1">
      <c r="B385" s="244"/>
      <c r="C385" s="245"/>
      <c r="D385" s="235" t="s">
        <v>140</v>
      </c>
      <c r="E385" s="246" t="s">
        <v>21</v>
      </c>
      <c r="F385" s="247" t="s">
        <v>640</v>
      </c>
      <c r="G385" s="245"/>
      <c r="H385" s="248">
        <v>10774.451999999999</v>
      </c>
      <c r="I385" s="249"/>
      <c r="J385" s="245"/>
      <c r="K385" s="245"/>
      <c r="L385" s="250"/>
      <c r="M385" s="251"/>
      <c r="N385" s="252"/>
      <c r="O385" s="252"/>
      <c r="P385" s="252"/>
      <c r="Q385" s="252"/>
      <c r="R385" s="252"/>
      <c r="S385" s="252"/>
      <c r="T385" s="253"/>
      <c r="AT385" s="254" t="s">
        <v>140</v>
      </c>
      <c r="AU385" s="254" t="s">
        <v>149</v>
      </c>
      <c r="AV385" s="12" t="s">
        <v>85</v>
      </c>
      <c r="AW385" s="12" t="s">
        <v>39</v>
      </c>
      <c r="AX385" s="12" t="s">
        <v>83</v>
      </c>
      <c r="AY385" s="254" t="s">
        <v>131</v>
      </c>
    </row>
    <row r="386" s="1" customFormat="1" ht="16.5" customHeight="1">
      <c r="B386" s="46"/>
      <c r="C386" s="221" t="s">
        <v>641</v>
      </c>
      <c r="D386" s="221" t="s">
        <v>133</v>
      </c>
      <c r="E386" s="222" t="s">
        <v>642</v>
      </c>
      <c r="F386" s="223" t="s">
        <v>643</v>
      </c>
      <c r="G386" s="224" t="s">
        <v>272</v>
      </c>
      <c r="H386" s="225">
        <v>1094.4739999999999</v>
      </c>
      <c r="I386" s="226"/>
      <c r="J386" s="227">
        <f>ROUND(I386*H386,2)</f>
        <v>0</v>
      </c>
      <c r="K386" s="223" t="s">
        <v>137</v>
      </c>
      <c r="L386" s="72"/>
      <c r="M386" s="228" t="s">
        <v>21</v>
      </c>
      <c r="N386" s="229" t="s">
        <v>46</v>
      </c>
      <c r="O386" s="47"/>
      <c r="P386" s="230">
        <f>O386*H386</f>
        <v>0</v>
      </c>
      <c r="Q386" s="230">
        <v>0</v>
      </c>
      <c r="R386" s="230">
        <f>Q386*H386</f>
        <v>0</v>
      </c>
      <c r="S386" s="230">
        <v>0</v>
      </c>
      <c r="T386" s="231">
        <f>S386*H386</f>
        <v>0</v>
      </c>
      <c r="AR386" s="24" t="s">
        <v>138</v>
      </c>
      <c r="AT386" s="24" t="s">
        <v>133</v>
      </c>
      <c r="AU386" s="24" t="s">
        <v>149</v>
      </c>
      <c r="AY386" s="24" t="s">
        <v>131</v>
      </c>
      <c r="BE386" s="232">
        <f>IF(N386="základní",J386,0)</f>
        <v>0</v>
      </c>
      <c r="BF386" s="232">
        <f>IF(N386="snížená",J386,0)</f>
        <v>0</v>
      </c>
      <c r="BG386" s="232">
        <f>IF(N386="zákl. přenesená",J386,0)</f>
        <v>0</v>
      </c>
      <c r="BH386" s="232">
        <f>IF(N386="sníž. přenesená",J386,0)</f>
        <v>0</v>
      </c>
      <c r="BI386" s="232">
        <f>IF(N386="nulová",J386,0)</f>
        <v>0</v>
      </c>
      <c r="BJ386" s="24" t="s">
        <v>83</v>
      </c>
      <c r="BK386" s="232">
        <f>ROUND(I386*H386,2)</f>
        <v>0</v>
      </c>
      <c r="BL386" s="24" t="s">
        <v>138</v>
      </c>
      <c r="BM386" s="24" t="s">
        <v>644</v>
      </c>
    </row>
    <row r="387" s="12" customFormat="1">
      <c r="B387" s="244"/>
      <c r="C387" s="245"/>
      <c r="D387" s="235" t="s">
        <v>140</v>
      </c>
      <c r="E387" s="246" t="s">
        <v>21</v>
      </c>
      <c r="F387" s="247" t="s">
        <v>645</v>
      </c>
      <c r="G387" s="245"/>
      <c r="H387" s="248">
        <v>265.67000000000002</v>
      </c>
      <c r="I387" s="249"/>
      <c r="J387" s="245"/>
      <c r="K387" s="245"/>
      <c r="L387" s="250"/>
      <c r="M387" s="251"/>
      <c r="N387" s="252"/>
      <c r="O387" s="252"/>
      <c r="P387" s="252"/>
      <c r="Q387" s="252"/>
      <c r="R387" s="252"/>
      <c r="S387" s="252"/>
      <c r="T387" s="253"/>
      <c r="AT387" s="254" t="s">
        <v>140</v>
      </c>
      <c r="AU387" s="254" t="s">
        <v>149</v>
      </c>
      <c r="AV387" s="12" t="s">
        <v>85</v>
      </c>
      <c r="AW387" s="12" t="s">
        <v>39</v>
      </c>
      <c r="AX387" s="12" t="s">
        <v>75</v>
      </c>
      <c r="AY387" s="254" t="s">
        <v>131</v>
      </c>
    </row>
    <row r="388" s="12" customFormat="1">
      <c r="B388" s="244"/>
      <c r="C388" s="245"/>
      <c r="D388" s="235" t="s">
        <v>140</v>
      </c>
      <c r="E388" s="246" t="s">
        <v>21</v>
      </c>
      <c r="F388" s="247" t="s">
        <v>646</v>
      </c>
      <c r="G388" s="245"/>
      <c r="H388" s="248">
        <v>828.80399999999997</v>
      </c>
      <c r="I388" s="249"/>
      <c r="J388" s="245"/>
      <c r="K388" s="245"/>
      <c r="L388" s="250"/>
      <c r="M388" s="251"/>
      <c r="N388" s="252"/>
      <c r="O388" s="252"/>
      <c r="P388" s="252"/>
      <c r="Q388" s="252"/>
      <c r="R388" s="252"/>
      <c r="S388" s="252"/>
      <c r="T388" s="253"/>
      <c r="AT388" s="254" t="s">
        <v>140</v>
      </c>
      <c r="AU388" s="254" t="s">
        <v>149</v>
      </c>
      <c r="AV388" s="12" t="s">
        <v>85</v>
      </c>
      <c r="AW388" s="12" t="s">
        <v>39</v>
      </c>
      <c r="AX388" s="12" t="s">
        <v>75</v>
      </c>
      <c r="AY388" s="254" t="s">
        <v>131</v>
      </c>
    </row>
    <row r="389" s="14" customFormat="1">
      <c r="B389" s="268"/>
      <c r="C389" s="269"/>
      <c r="D389" s="235" t="s">
        <v>140</v>
      </c>
      <c r="E389" s="270" t="s">
        <v>21</v>
      </c>
      <c r="F389" s="271" t="s">
        <v>208</v>
      </c>
      <c r="G389" s="269"/>
      <c r="H389" s="272">
        <v>1094.4739999999999</v>
      </c>
      <c r="I389" s="273"/>
      <c r="J389" s="269"/>
      <c r="K389" s="269"/>
      <c r="L389" s="274"/>
      <c r="M389" s="275"/>
      <c r="N389" s="276"/>
      <c r="O389" s="276"/>
      <c r="P389" s="276"/>
      <c r="Q389" s="276"/>
      <c r="R389" s="276"/>
      <c r="S389" s="276"/>
      <c r="T389" s="277"/>
      <c r="AT389" s="278" t="s">
        <v>140</v>
      </c>
      <c r="AU389" s="278" t="s">
        <v>149</v>
      </c>
      <c r="AV389" s="14" t="s">
        <v>138</v>
      </c>
      <c r="AW389" s="14" t="s">
        <v>39</v>
      </c>
      <c r="AX389" s="14" t="s">
        <v>83</v>
      </c>
      <c r="AY389" s="278" t="s">
        <v>131</v>
      </c>
    </row>
    <row r="390" s="1" customFormat="1" ht="25.5" customHeight="1">
      <c r="B390" s="46"/>
      <c r="C390" s="221" t="s">
        <v>647</v>
      </c>
      <c r="D390" s="221" t="s">
        <v>133</v>
      </c>
      <c r="E390" s="222" t="s">
        <v>648</v>
      </c>
      <c r="F390" s="223" t="s">
        <v>649</v>
      </c>
      <c r="G390" s="224" t="s">
        <v>272</v>
      </c>
      <c r="H390" s="225">
        <v>828.80399999999997</v>
      </c>
      <c r="I390" s="226"/>
      <c r="J390" s="227">
        <f>ROUND(I390*H390,2)</f>
        <v>0</v>
      </c>
      <c r="K390" s="223" t="s">
        <v>137</v>
      </c>
      <c r="L390" s="72"/>
      <c r="M390" s="228" t="s">
        <v>21</v>
      </c>
      <c r="N390" s="229" t="s">
        <v>46</v>
      </c>
      <c r="O390" s="47"/>
      <c r="P390" s="230">
        <f>O390*H390</f>
        <v>0</v>
      </c>
      <c r="Q390" s="230">
        <v>0</v>
      </c>
      <c r="R390" s="230">
        <f>Q390*H390</f>
        <v>0</v>
      </c>
      <c r="S390" s="230">
        <v>0</v>
      </c>
      <c r="T390" s="231">
        <f>S390*H390</f>
        <v>0</v>
      </c>
      <c r="AR390" s="24" t="s">
        <v>138</v>
      </c>
      <c r="AT390" s="24" t="s">
        <v>133</v>
      </c>
      <c r="AU390" s="24" t="s">
        <v>149</v>
      </c>
      <c r="AY390" s="24" t="s">
        <v>131</v>
      </c>
      <c r="BE390" s="232">
        <f>IF(N390="základní",J390,0)</f>
        <v>0</v>
      </c>
      <c r="BF390" s="232">
        <f>IF(N390="snížená",J390,0)</f>
        <v>0</v>
      </c>
      <c r="BG390" s="232">
        <f>IF(N390="zákl. přenesená",J390,0)</f>
        <v>0</v>
      </c>
      <c r="BH390" s="232">
        <f>IF(N390="sníž. přenesená",J390,0)</f>
        <v>0</v>
      </c>
      <c r="BI390" s="232">
        <f>IF(N390="nulová",J390,0)</f>
        <v>0</v>
      </c>
      <c r="BJ390" s="24" t="s">
        <v>83</v>
      </c>
      <c r="BK390" s="232">
        <f>ROUND(I390*H390,2)</f>
        <v>0</v>
      </c>
      <c r="BL390" s="24" t="s">
        <v>138</v>
      </c>
      <c r="BM390" s="24" t="s">
        <v>650</v>
      </c>
    </row>
    <row r="391" s="12" customFormat="1">
      <c r="B391" s="244"/>
      <c r="C391" s="245"/>
      <c r="D391" s="235" t="s">
        <v>140</v>
      </c>
      <c r="E391" s="246" t="s">
        <v>21</v>
      </c>
      <c r="F391" s="247" t="s">
        <v>651</v>
      </c>
      <c r="G391" s="245"/>
      <c r="H391" s="248">
        <v>828.80399999999997</v>
      </c>
      <c r="I391" s="249"/>
      <c r="J391" s="245"/>
      <c r="K391" s="245"/>
      <c r="L391" s="250"/>
      <c r="M391" s="251"/>
      <c r="N391" s="252"/>
      <c r="O391" s="252"/>
      <c r="P391" s="252"/>
      <c r="Q391" s="252"/>
      <c r="R391" s="252"/>
      <c r="S391" s="252"/>
      <c r="T391" s="253"/>
      <c r="AT391" s="254" t="s">
        <v>140</v>
      </c>
      <c r="AU391" s="254" t="s">
        <v>149</v>
      </c>
      <c r="AV391" s="12" t="s">
        <v>85</v>
      </c>
      <c r="AW391" s="12" t="s">
        <v>39</v>
      </c>
      <c r="AX391" s="12" t="s">
        <v>83</v>
      </c>
      <c r="AY391" s="254" t="s">
        <v>131</v>
      </c>
    </row>
    <row r="392" s="1" customFormat="1" ht="25.5" customHeight="1">
      <c r="B392" s="46"/>
      <c r="C392" s="221" t="s">
        <v>652</v>
      </c>
      <c r="D392" s="221" t="s">
        <v>133</v>
      </c>
      <c r="E392" s="222" t="s">
        <v>653</v>
      </c>
      <c r="F392" s="223" t="s">
        <v>654</v>
      </c>
      <c r="G392" s="224" t="s">
        <v>272</v>
      </c>
      <c r="H392" s="225">
        <v>252.47</v>
      </c>
      <c r="I392" s="226"/>
      <c r="J392" s="227">
        <f>ROUND(I392*H392,2)</f>
        <v>0</v>
      </c>
      <c r="K392" s="223" t="s">
        <v>137</v>
      </c>
      <c r="L392" s="72"/>
      <c r="M392" s="228" t="s">
        <v>21</v>
      </c>
      <c r="N392" s="229" t="s">
        <v>46</v>
      </c>
      <c r="O392" s="47"/>
      <c r="P392" s="230">
        <f>O392*H392</f>
        <v>0</v>
      </c>
      <c r="Q392" s="230">
        <v>0</v>
      </c>
      <c r="R392" s="230">
        <f>Q392*H392</f>
        <v>0</v>
      </c>
      <c r="S392" s="230">
        <v>0</v>
      </c>
      <c r="T392" s="231">
        <f>S392*H392</f>
        <v>0</v>
      </c>
      <c r="AR392" s="24" t="s">
        <v>138</v>
      </c>
      <c r="AT392" s="24" t="s">
        <v>133</v>
      </c>
      <c r="AU392" s="24" t="s">
        <v>149</v>
      </c>
      <c r="AY392" s="24" t="s">
        <v>131</v>
      </c>
      <c r="BE392" s="232">
        <f>IF(N392="základní",J392,0)</f>
        <v>0</v>
      </c>
      <c r="BF392" s="232">
        <f>IF(N392="snížená",J392,0)</f>
        <v>0</v>
      </c>
      <c r="BG392" s="232">
        <f>IF(N392="zákl. přenesená",J392,0)</f>
        <v>0</v>
      </c>
      <c r="BH392" s="232">
        <f>IF(N392="sníž. přenesená",J392,0)</f>
        <v>0</v>
      </c>
      <c r="BI392" s="232">
        <f>IF(N392="nulová",J392,0)</f>
        <v>0</v>
      </c>
      <c r="BJ392" s="24" t="s">
        <v>83</v>
      </c>
      <c r="BK392" s="232">
        <f>ROUND(I392*H392,2)</f>
        <v>0</v>
      </c>
      <c r="BL392" s="24" t="s">
        <v>138</v>
      </c>
      <c r="BM392" s="24" t="s">
        <v>655</v>
      </c>
    </row>
    <row r="393" s="12" customFormat="1">
      <c r="B393" s="244"/>
      <c r="C393" s="245"/>
      <c r="D393" s="235" t="s">
        <v>140</v>
      </c>
      <c r="E393" s="246" t="s">
        <v>21</v>
      </c>
      <c r="F393" s="247" t="s">
        <v>624</v>
      </c>
      <c r="G393" s="245"/>
      <c r="H393" s="248">
        <v>252.47</v>
      </c>
      <c r="I393" s="249"/>
      <c r="J393" s="245"/>
      <c r="K393" s="245"/>
      <c r="L393" s="250"/>
      <c r="M393" s="251"/>
      <c r="N393" s="252"/>
      <c r="O393" s="252"/>
      <c r="P393" s="252"/>
      <c r="Q393" s="252"/>
      <c r="R393" s="252"/>
      <c r="S393" s="252"/>
      <c r="T393" s="253"/>
      <c r="AT393" s="254" t="s">
        <v>140</v>
      </c>
      <c r="AU393" s="254" t="s">
        <v>149</v>
      </c>
      <c r="AV393" s="12" t="s">
        <v>85</v>
      </c>
      <c r="AW393" s="12" t="s">
        <v>39</v>
      </c>
      <c r="AX393" s="12" t="s">
        <v>83</v>
      </c>
      <c r="AY393" s="254" t="s">
        <v>131</v>
      </c>
    </row>
    <row r="394" s="1" customFormat="1" ht="25.5" customHeight="1">
      <c r="B394" s="46"/>
      <c r="C394" s="221" t="s">
        <v>656</v>
      </c>
      <c r="D394" s="221" t="s">
        <v>133</v>
      </c>
      <c r="E394" s="222" t="s">
        <v>657</v>
      </c>
      <c r="F394" s="223" t="s">
        <v>658</v>
      </c>
      <c r="G394" s="224" t="s">
        <v>272</v>
      </c>
      <c r="H394" s="225">
        <v>629.16200000000003</v>
      </c>
      <c r="I394" s="226"/>
      <c r="J394" s="227">
        <f>ROUND(I394*H394,2)</f>
        <v>0</v>
      </c>
      <c r="K394" s="223" t="s">
        <v>137</v>
      </c>
      <c r="L394" s="72"/>
      <c r="M394" s="228" t="s">
        <v>21</v>
      </c>
      <c r="N394" s="229" t="s">
        <v>46</v>
      </c>
      <c r="O394" s="47"/>
      <c r="P394" s="230">
        <f>O394*H394</f>
        <v>0</v>
      </c>
      <c r="Q394" s="230">
        <v>0</v>
      </c>
      <c r="R394" s="230">
        <f>Q394*H394</f>
        <v>0</v>
      </c>
      <c r="S394" s="230">
        <v>0</v>
      </c>
      <c r="T394" s="231">
        <f>S394*H394</f>
        <v>0</v>
      </c>
      <c r="AR394" s="24" t="s">
        <v>138</v>
      </c>
      <c r="AT394" s="24" t="s">
        <v>133</v>
      </c>
      <c r="AU394" s="24" t="s">
        <v>149</v>
      </c>
      <c r="AY394" s="24" t="s">
        <v>131</v>
      </c>
      <c r="BE394" s="232">
        <f>IF(N394="základní",J394,0)</f>
        <v>0</v>
      </c>
      <c r="BF394" s="232">
        <f>IF(N394="snížená",J394,0)</f>
        <v>0</v>
      </c>
      <c r="BG394" s="232">
        <f>IF(N394="zákl. přenesená",J394,0)</f>
        <v>0</v>
      </c>
      <c r="BH394" s="232">
        <f>IF(N394="sníž. přenesená",J394,0)</f>
        <v>0</v>
      </c>
      <c r="BI394" s="232">
        <f>IF(N394="nulová",J394,0)</f>
        <v>0</v>
      </c>
      <c r="BJ394" s="24" t="s">
        <v>83</v>
      </c>
      <c r="BK394" s="232">
        <f>ROUND(I394*H394,2)</f>
        <v>0</v>
      </c>
      <c r="BL394" s="24" t="s">
        <v>138</v>
      </c>
      <c r="BM394" s="24" t="s">
        <v>659</v>
      </c>
    </row>
    <row r="395" s="10" customFormat="1" ht="29.88" customHeight="1">
      <c r="B395" s="205"/>
      <c r="C395" s="206"/>
      <c r="D395" s="207" t="s">
        <v>74</v>
      </c>
      <c r="E395" s="219" t="s">
        <v>660</v>
      </c>
      <c r="F395" s="219" t="s">
        <v>661</v>
      </c>
      <c r="G395" s="206"/>
      <c r="H395" s="206"/>
      <c r="I395" s="209"/>
      <c r="J395" s="220">
        <f>BK395</f>
        <v>0</v>
      </c>
      <c r="K395" s="206"/>
      <c r="L395" s="211"/>
      <c r="M395" s="212"/>
      <c r="N395" s="213"/>
      <c r="O395" s="213"/>
      <c r="P395" s="214">
        <f>SUM(P396:P397)</f>
        <v>0</v>
      </c>
      <c r="Q395" s="213"/>
      <c r="R395" s="214">
        <f>SUM(R396:R397)</f>
        <v>0</v>
      </c>
      <c r="S395" s="213"/>
      <c r="T395" s="215">
        <f>SUM(T396:T397)</f>
        <v>0</v>
      </c>
      <c r="AR395" s="216" t="s">
        <v>83</v>
      </c>
      <c r="AT395" s="217" t="s">
        <v>74</v>
      </c>
      <c r="AU395" s="217" t="s">
        <v>83</v>
      </c>
      <c r="AY395" s="216" t="s">
        <v>131</v>
      </c>
      <c r="BK395" s="218">
        <f>SUM(BK396:BK397)</f>
        <v>0</v>
      </c>
    </row>
    <row r="396" s="1" customFormat="1" ht="25.5" customHeight="1">
      <c r="B396" s="46"/>
      <c r="C396" s="221" t="s">
        <v>662</v>
      </c>
      <c r="D396" s="221" t="s">
        <v>133</v>
      </c>
      <c r="E396" s="222" t="s">
        <v>663</v>
      </c>
      <c r="F396" s="223" t="s">
        <v>664</v>
      </c>
      <c r="G396" s="224" t="s">
        <v>272</v>
      </c>
      <c r="H396" s="225">
        <v>13.199999999999999</v>
      </c>
      <c r="I396" s="226"/>
      <c r="J396" s="227">
        <f>ROUND(I396*H396,2)</f>
        <v>0</v>
      </c>
      <c r="K396" s="223" t="s">
        <v>137</v>
      </c>
      <c r="L396" s="72"/>
      <c r="M396" s="228" t="s">
        <v>21</v>
      </c>
      <c r="N396" s="229" t="s">
        <v>46</v>
      </c>
      <c r="O396" s="47"/>
      <c r="P396" s="230">
        <f>O396*H396</f>
        <v>0</v>
      </c>
      <c r="Q396" s="230">
        <v>0</v>
      </c>
      <c r="R396" s="230">
        <f>Q396*H396</f>
        <v>0</v>
      </c>
      <c r="S396" s="230">
        <v>0</v>
      </c>
      <c r="T396" s="231">
        <f>S396*H396</f>
        <v>0</v>
      </c>
      <c r="AR396" s="24" t="s">
        <v>138</v>
      </c>
      <c r="AT396" s="24" t="s">
        <v>133</v>
      </c>
      <c r="AU396" s="24" t="s">
        <v>85</v>
      </c>
      <c r="AY396" s="24" t="s">
        <v>131</v>
      </c>
      <c r="BE396" s="232">
        <f>IF(N396="základní",J396,0)</f>
        <v>0</v>
      </c>
      <c r="BF396" s="232">
        <f>IF(N396="snížená",J396,0)</f>
        <v>0</v>
      </c>
      <c r="BG396" s="232">
        <f>IF(N396="zákl. přenesená",J396,0)</f>
        <v>0</v>
      </c>
      <c r="BH396" s="232">
        <f>IF(N396="sníž. přenesená",J396,0)</f>
        <v>0</v>
      </c>
      <c r="BI396" s="232">
        <f>IF(N396="nulová",J396,0)</f>
        <v>0</v>
      </c>
      <c r="BJ396" s="24" t="s">
        <v>83</v>
      </c>
      <c r="BK396" s="232">
        <f>ROUND(I396*H396,2)</f>
        <v>0</v>
      </c>
      <c r="BL396" s="24" t="s">
        <v>138</v>
      </c>
      <c r="BM396" s="24" t="s">
        <v>665</v>
      </c>
    </row>
    <row r="397" s="1" customFormat="1">
      <c r="B397" s="46"/>
      <c r="C397" s="74"/>
      <c r="D397" s="235" t="s">
        <v>146</v>
      </c>
      <c r="E397" s="74"/>
      <c r="F397" s="255" t="s">
        <v>666</v>
      </c>
      <c r="G397" s="74"/>
      <c r="H397" s="74"/>
      <c r="I397" s="191"/>
      <c r="J397" s="74"/>
      <c r="K397" s="74"/>
      <c r="L397" s="72"/>
      <c r="M397" s="256"/>
      <c r="N397" s="47"/>
      <c r="O397" s="47"/>
      <c r="P397" s="47"/>
      <c r="Q397" s="47"/>
      <c r="R397" s="47"/>
      <c r="S397" s="47"/>
      <c r="T397" s="95"/>
      <c r="AT397" s="24" t="s">
        <v>146</v>
      </c>
      <c r="AU397" s="24" t="s">
        <v>85</v>
      </c>
    </row>
    <row r="398" s="10" customFormat="1" ht="37.44" customHeight="1">
      <c r="B398" s="205"/>
      <c r="C398" s="206"/>
      <c r="D398" s="207" t="s">
        <v>74</v>
      </c>
      <c r="E398" s="208" t="s">
        <v>667</v>
      </c>
      <c r="F398" s="208" t="s">
        <v>668</v>
      </c>
      <c r="G398" s="206"/>
      <c r="H398" s="206"/>
      <c r="I398" s="209"/>
      <c r="J398" s="210">
        <f>BK398</f>
        <v>0</v>
      </c>
      <c r="K398" s="206"/>
      <c r="L398" s="211"/>
      <c r="M398" s="212"/>
      <c r="N398" s="213"/>
      <c r="O398" s="213"/>
      <c r="P398" s="214">
        <f>P399+SUM(P400:P406)</f>
        <v>0</v>
      </c>
      <c r="Q398" s="213"/>
      <c r="R398" s="214">
        <f>R399+SUM(R400:R406)</f>
        <v>0</v>
      </c>
      <c r="S398" s="213"/>
      <c r="T398" s="215">
        <f>T399+SUM(T400:T406)</f>
        <v>0</v>
      </c>
      <c r="AR398" s="216" t="s">
        <v>159</v>
      </c>
      <c r="AT398" s="217" t="s">
        <v>74</v>
      </c>
      <c r="AU398" s="217" t="s">
        <v>75</v>
      </c>
      <c r="AY398" s="216" t="s">
        <v>131</v>
      </c>
      <c r="BK398" s="218">
        <f>BK399+SUM(BK400:BK406)</f>
        <v>0</v>
      </c>
    </row>
    <row r="399" s="1" customFormat="1" ht="16.5" customHeight="1">
      <c r="B399" s="46"/>
      <c r="C399" s="221" t="s">
        <v>669</v>
      </c>
      <c r="D399" s="221" t="s">
        <v>133</v>
      </c>
      <c r="E399" s="222" t="s">
        <v>670</v>
      </c>
      <c r="F399" s="223" t="s">
        <v>671</v>
      </c>
      <c r="G399" s="224" t="s">
        <v>672</v>
      </c>
      <c r="H399" s="225">
        <v>1</v>
      </c>
      <c r="I399" s="226"/>
      <c r="J399" s="227">
        <f>ROUND(I399*H399,2)</f>
        <v>0</v>
      </c>
      <c r="K399" s="223" t="s">
        <v>21</v>
      </c>
      <c r="L399" s="72"/>
      <c r="M399" s="228" t="s">
        <v>21</v>
      </c>
      <c r="N399" s="229" t="s">
        <v>46</v>
      </c>
      <c r="O399" s="47"/>
      <c r="P399" s="230">
        <f>O399*H399</f>
        <v>0</v>
      </c>
      <c r="Q399" s="230">
        <v>0</v>
      </c>
      <c r="R399" s="230">
        <f>Q399*H399</f>
        <v>0</v>
      </c>
      <c r="S399" s="230">
        <v>0</v>
      </c>
      <c r="T399" s="231">
        <f>S399*H399</f>
        <v>0</v>
      </c>
      <c r="AR399" s="24" t="s">
        <v>138</v>
      </c>
      <c r="AT399" s="24" t="s">
        <v>133</v>
      </c>
      <c r="AU399" s="24" t="s">
        <v>83</v>
      </c>
      <c r="AY399" s="24" t="s">
        <v>131</v>
      </c>
      <c r="BE399" s="232">
        <f>IF(N399="základní",J399,0)</f>
        <v>0</v>
      </c>
      <c r="BF399" s="232">
        <f>IF(N399="snížená",J399,0)</f>
        <v>0</v>
      </c>
      <c r="BG399" s="232">
        <f>IF(N399="zákl. přenesená",J399,0)</f>
        <v>0</v>
      </c>
      <c r="BH399" s="232">
        <f>IF(N399="sníž. přenesená",J399,0)</f>
        <v>0</v>
      </c>
      <c r="BI399" s="232">
        <f>IF(N399="nulová",J399,0)</f>
        <v>0</v>
      </c>
      <c r="BJ399" s="24" t="s">
        <v>83</v>
      </c>
      <c r="BK399" s="232">
        <f>ROUND(I399*H399,2)</f>
        <v>0</v>
      </c>
      <c r="BL399" s="24" t="s">
        <v>138</v>
      </c>
      <c r="BM399" s="24" t="s">
        <v>673</v>
      </c>
    </row>
    <row r="400" s="1" customFormat="1" ht="16.5" customHeight="1">
      <c r="B400" s="46"/>
      <c r="C400" s="221" t="s">
        <v>618</v>
      </c>
      <c r="D400" s="221" t="s">
        <v>133</v>
      </c>
      <c r="E400" s="222" t="s">
        <v>674</v>
      </c>
      <c r="F400" s="223" t="s">
        <v>675</v>
      </c>
      <c r="G400" s="224" t="s">
        <v>672</v>
      </c>
      <c r="H400" s="225">
        <v>1</v>
      </c>
      <c r="I400" s="226"/>
      <c r="J400" s="227">
        <f>ROUND(I400*H400,2)</f>
        <v>0</v>
      </c>
      <c r="K400" s="223" t="s">
        <v>21</v>
      </c>
      <c r="L400" s="72"/>
      <c r="M400" s="228" t="s">
        <v>21</v>
      </c>
      <c r="N400" s="229" t="s">
        <v>46</v>
      </c>
      <c r="O400" s="47"/>
      <c r="P400" s="230">
        <f>O400*H400</f>
        <v>0</v>
      </c>
      <c r="Q400" s="230">
        <v>0</v>
      </c>
      <c r="R400" s="230">
        <f>Q400*H400</f>
        <v>0</v>
      </c>
      <c r="S400" s="230">
        <v>0</v>
      </c>
      <c r="T400" s="231">
        <f>S400*H400</f>
        <v>0</v>
      </c>
      <c r="AR400" s="24" t="s">
        <v>138</v>
      </c>
      <c r="AT400" s="24" t="s">
        <v>133</v>
      </c>
      <c r="AU400" s="24" t="s">
        <v>83</v>
      </c>
      <c r="AY400" s="24" t="s">
        <v>131</v>
      </c>
      <c r="BE400" s="232">
        <f>IF(N400="základní",J400,0)</f>
        <v>0</v>
      </c>
      <c r="BF400" s="232">
        <f>IF(N400="snížená",J400,0)</f>
        <v>0</v>
      </c>
      <c r="BG400" s="232">
        <f>IF(N400="zákl. přenesená",J400,0)</f>
        <v>0</v>
      </c>
      <c r="BH400" s="232">
        <f>IF(N400="sníž. přenesená",J400,0)</f>
        <v>0</v>
      </c>
      <c r="BI400" s="232">
        <f>IF(N400="nulová",J400,0)</f>
        <v>0</v>
      </c>
      <c r="BJ400" s="24" t="s">
        <v>83</v>
      </c>
      <c r="BK400" s="232">
        <f>ROUND(I400*H400,2)</f>
        <v>0</v>
      </c>
      <c r="BL400" s="24" t="s">
        <v>138</v>
      </c>
      <c r="BM400" s="24" t="s">
        <v>676</v>
      </c>
    </row>
    <row r="401" s="1" customFormat="1" ht="89.25" customHeight="1">
      <c r="B401" s="46"/>
      <c r="C401" s="221" t="s">
        <v>677</v>
      </c>
      <c r="D401" s="221" t="s">
        <v>133</v>
      </c>
      <c r="E401" s="222" t="s">
        <v>678</v>
      </c>
      <c r="F401" s="223" t="s">
        <v>679</v>
      </c>
      <c r="G401" s="224" t="s">
        <v>672</v>
      </c>
      <c r="H401" s="225">
        <v>1</v>
      </c>
      <c r="I401" s="226"/>
      <c r="J401" s="227">
        <f>ROUND(I401*H401,2)</f>
        <v>0</v>
      </c>
      <c r="K401" s="223" t="s">
        <v>21</v>
      </c>
      <c r="L401" s="72"/>
      <c r="M401" s="228" t="s">
        <v>21</v>
      </c>
      <c r="N401" s="229" t="s">
        <v>46</v>
      </c>
      <c r="O401" s="47"/>
      <c r="P401" s="230">
        <f>O401*H401</f>
        <v>0</v>
      </c>
      <c r="Q401" s="230">
        <v>0</v>
      </c>
      <c r="R401" s="230">
        <f>Q401*H401</f>
        <v>0</v>
      </c>
      <c r="S401" s="230">
        <v>0</v>
      </c>
      <c r="T401" s="231">
        <f>S401*H401</f>
        <v>0</v>
      </c>
      <c r="AR401" s="24" t="s">
        <v>138</v>
      </c>
      <c r="AT401" s="24" t="s">
        <v>133</v>
      </c>
      <c r="AU401" s="24" t="s">
        <v>83</v>
      </c>
      <c r="AY401" s="24" t="s">
        <v>131</v>
      </c>
      <c r="BE401" s="232">
        <f>IF(N401="základní",J401,0)</f>
        <v>0</v>
      </c>
      <c r="BF401" s="232">
        <f>IF(N401="snížená",J401,0)</f>
        <v>0</v>
      </c>
      <c r="BG401" s="232">
        <f>IF(N401="zákl. přenesená",J401,0)</f>
        <v>0</v>
      </c>
      <c r="BH401" s="232">
        <f>IF(N401="sníž. přenesená",J401,0)</f>
        <v>0</v>
      </c>
      <c r="BI401" s="232">
        <f>IF(N401="nulová",J401,0)</f>
        <v>0</v>
      </c>
      <c r="BJ401" s="24" t="s">
        <v>83</v>
      </c>
      <c r="BK401" s="232">
        <f>ROUND(I401*H401,2)</f>
        <v>0</v>
      </c>
      <c r="BL401" s="24" t="s">
        <v>138</v>
      </c>
      <c r="BM401" s="24" t="s">
        <v>680</v>
      </c>
    </row>
    <row r="402" s="1" customFormat="1" ht="25.5" customHeight="1">
      <c r="B402" s="46"/>
      <c r="C402" s="221" t="s">
        <v>681</v>
      </c>
      <c r="D402" s="221" t="s">
        <v>133</v>
      </c>
      <c r="E402" s="222" t="s">
        <v>682</v>
      </c>
      <c r="F402" s="223" t="s">
        <v>683</v>
      </c>
      <c r="G402" s="224" t="s">
        <v>672</v>
      </c>
      <c r="H402" s="225">
        <v>1</v>
      </c>
      <c r="I402" s="226"/>
      <c r="J402" s="227">
        <f>ROUND(I402*H402,2)</f>
        <v>0</v>
      </c>
      <c r="K402" s="223" t="s">
        <v>21</v>
      </c>
      <c r="L402" s="72"/>
      <c r="M402" s="228" t="s">
        <v>21</v>
      </c>
      <c r="N402" s="229" t="s">
        <v>46</v>
      </c>
      <c r="O402" s="47"/>
      <c r="P402" s="230">
        <f>O402*H402</f>
        <v>0</v>
      </c>
      <c r="Q402" s="230">
        <v>0</v>
      </c>
      <c r="R402" s="230">
        <f>Q402*H402</f>
        <v>0</v>
      </c>
      <c r="S402" s="230">
        <v>0</v>
      </c>
      <c r="T402" s="231">
        <f>S402*H402</f>
        <v>0</v>
      </c>
      <c r="AR402" s="24" t="s">
        <v>138</v>
      </c>
      <c r="AT402" s="24" t="s">
        <v>133</v>
      </c>
      <c r="AU402" s="24" t="s">
        <v>83</v>
      </c>
      <c r="AY402" s="24" t="s">
        <v>131</v>
      </c>
      <c r="BE402" s="232">
        <f>IF(N402="základní",J402,0)</f>
        <v>0</v>
      </c>
      <c r="BF402" s="232">
        <f>IF(N402="snížená",J402,0)</f>
        <v>0</v>
      </c>
      <c r="BG402" s="232">
        <f>IF(N402="zákl. přenesená",J402,0)</f>
        <v>0</v>
      </c>
      <c r="BH402" s="232">
        <f>IF(N402="sníž. přenesená",J402,0)</f>
        <v>0</v>
      </c>
      <c r="BI402" s="232">
        <f>IF(N402="nulová",J402,0)</f>
        <v>0</v>
      </c>
      <c r="BJ402" s="24" t="s">
        <v>83</v>
      </c>
      <c r="BK402" s="232">
        <f>ROUND(I402*H402,2)</f>
        <v>0</v>
      </c>
      <c r="BL402" s="24" t="s">
        <v>138</v>
      </c>
      <c r="BM402" s="24" t="s">
        <v>684</v>
      </c>
    </row>
    <row r="403" s="1" customFormat="1" ht="25.5" customHeight="1">
      <c r="B403" s="46"/>
      <c r="C403" s="221" t="s">
        <v>685</v>
      </c>
      <c r="D403" s="221" t="s">
        <v>133</v>
      </c>
      <c r="E403" s="222" t="s">
        <v>686</v>
      </c>
      <c r="F403" s="223" t="s">
        <v>687</v>
      </c>
      <c r="G403" s="224" t="s">
        <v>457</v>
      </c>
      <c r="H403" s="225">
        <v>8</v>
      </c>
      <c r="I403" s="226"/>
      <c r="J403" s="227">
        <f>ROUND(I403*H403,2)</f>
        <v>0</v>
      </c>
      <c r="K403" s="223" t="s">
        <v>21</v>
      </c>
      <c r="L403" s="72"/>
      <c r="M403" s="228" t="s">
        <v>21</v>
      </c>
      <c r="N403" s="229" t="s">
        <v>46</v>
      </c>
      <c r="O403" s="47"/>
      <c r="P403" s="230">
        <f>O403*H403</f>
        <v>0</v>
      </c>
      <c r="Q403" s="230">
        <v>0</v>
      </c>
      <c r="R403" s="230">
        <f>Q403*H403</f>
        <v>0</v>
      </c>
      <c r="S403" s="230">
        <v>0</v>
      </c>
      <c r="T403" s="231">
        <f>S403*H403</f>
        <v>0</v>
      </c>
      <c r="AR403" s="24" t="s">
        <v>138</v>
      </c>
      <c r="AT403" s="24" t="s">
        <v>133</v>
      </c>
      <c r="AU403" s="24" t="s">
        <v>83</v>
      </c>
      <c r="AY403" s="24" t="s">
        <v>131</v>
      </c>
      <c r="BE403" s="232">
        <f>IF(N403="základní",J403,0)</f>
        <v>0</v>
      </c>
      <c r="BF403" s="232">
        <f>IF(N403="snížená",J403,0)</f>
        <v>0</v>
      </c>
      <c r="BG403" s="232">
        <f>IF(N403="zákl. přenesená",J403,0)</f>
        <v>0</v>
      </c>
      <c r="BH403" s="232">
        <f>IF(N403="sníž. přenesená",J403,0)</f>
        <v>0</v>
      </c>
      <c r="BI403" s="232">
        <f>IF(N403="nulová",J403,0)</f>
        <v>0</v>
      </c>
      <c r="BJ403" s="24" t="s">
        <v>83</v>
      </c>
      <c r="BK403" s="232">
        <f>ROUND(I403*H403,2)</f>
        <v>0</v>
      </c>
      <c r="BL403" s="24" t="s">
        <v>138</v>
      </c>
      <c r="BM403" s="24" t="s">
        <v>688</v>
      </c>
    </row>
    <row r="404" s="1" customFormat="1" ht="102" customHeight="1">
      <c r="B404" s="46"/>
      <c r="C404" s="221" t="s">
        <v>689</v>
      </c>
      <c r="D404" s="221" t="s">
        <v>133</v>
      </c>
      <c r="E404" s="222" t="s">
        <v>690</v>
      </c>
      <c r="F404" s="223" t="s">
        <v>691</v>
      </c>
      <c r="G404" s="224" t="s">
        <v>672</v>
      </c>
      <c r="H404" s="225">
        <v>1</v>
      </c>
      <c r="I404" s="226"/>
      <c r="J404" s="227">
        <f>ROUND(I404*H404,2)</f>
        <v>0</v>
      </c>
      <c r="K404" s="223" t="s">
        <v>21</v>
      </c>
      <c r="L404" s="72"/>
      <c r="M404" s="228" t="s">
        <v>21</v>
      </c>
      <c r="N404" s="229" t="s">
        <v>46</v>
      </c>
      <c r="O404" s="47"/>
      <c r="P404" s="230">
        <f>O404*H404</f>
        <v>0</v>
      </c>
      <c r="Q404" s="230">
        <v>0</v>
      </c>
      <c r="R404" s="230">
        <f>Q404*H404</f>
        <v>0</v>
      </c>
      <c r="S404" s="230">
        <v>0</v>
      </c>
      <c r="T404" s="231">
        <f>S404*H404</f>
        <v>0</v>
      </c>
      <c r="AR404" s="24" t="s">
        <v>138</v>
      </c>
      <c r="AT404" s="24" t="s">
        <v>133</v>
      </c>
      <c r="AU404" s="24" t="s">
        <v>83</v>
      </c>
      <c r="AY404" s="24" t="s">
        <v>131</v>
      </c>
      <c r="BE404" s="232">
        <f>IF(N404="základní",J404,0)</f>
        <v>0</v>
      </c>
      <c r="BF404" s="232">
        <f>IF(N404="snížená",J404,0)</f>
        <v>0</v>
      </c>
      <c r="BG404" s="232">
        <f>IF(N404="zákl. přenesená",J404,0)</f>
        <v>0</v>
      </c>
      <c r="BH404" s="232">
        <f>IF(N404="sníž. přenesená",J404,0)</f>
        <v>0</v>
      </c>
      <c r="BI404" s="232">
        <f>IF(N404="nulová",J404,0)</f>
        <v>0</v>
      </c>
      <c r="BJ404" s="24" t="s">
        <v>83</v>
      </c>
      <c r="BK404" s="232">
        <f>ROUND(I404*H404,2)</f>
        <v>0</v>
      </c>
      <c r="BL404" s="24" t="s">
        <v>138</v>
      </c>
      <c r="BM404" s="24" t="s">
        <v>692</v>
      </c>
    </row>
    <row r="405" s="1" customFormat="1" ht="16.5" customHeight="1">
      <c r="B405" s="46"/>
      <c r="C405" s="221" t="s">
        <v>693</v>
      </c>
      <c r="D405" s="221" t="s">
        <v>133</v>
      </c>
      <c r="E405" s="222" t="s">
        <v>694</v>
      </c>
      <c r="F405" s="223" t="s">
        <v>695</v>
      </c>
      <c r="G405" s="224" t="s">
        <v>672</v>
      </c>
      <c r="H405" s="225">
        <v>1</v>
      </c>
      <c r="I405" s="226"/>
      <c r="J405" s="227">
        <f>ROUND(I405*H405,2)</f>
        <v>0</v>
      </c>
      <c r="K405" s="223" t="s">
        <v>21</v>
      </c>
      <c r="L405" s="72"/>
      <c r="M405" s="228" t="s">
        <v>21</v>
      </c>
      <c r="N405" s="229" t="s">
        <v>46</v>
      </c>
      <c r="O405" s="47"/>
      <c r="P405" s="230">
        <f>O405*H405</f>
        <v>0</v>
      </c>
      <c r="Q405" s="230">
        <v>0</v>
      </c>
      <c r="R405" s="230">
        <f>Q405*H405</f>
        <v>0</v>
      </c>
      <c r="S405" s="230">
        <v>0</v>
      </c>
      <c r="T405" s="231">
        <f>S405*H405</f>
        <v>0</v>
      </c>
      <c r="AR405" s="24" t="s">
        <v>138</v>
      </c>
      <c r="AT405" s="24" t="s">
        <v>133</v>
      </c>
      <c r="AU405" s="24" t="s">
        <v>83</v>
      </c>
      <c r="AY405" s="24" t="s">
        <v>131</v>
      </c>
      <c r="BE405" s="232">
        <f>IF(N405="základní",J405,0)</f>
        <v>0</v>
      </c>
      <c r="BF405" s="232">
        <f>IF(N405="snížená",J405,0)</f>
        <v>0</v>
      </c>
      <c r="BG405" s="232">
        <f>IF(N405="zákl. přenesená",J405,0)</f>
        <v>0</v>
      </c>
      <c r="BH405" s="232">
        <f>IF(N405="sníž. přenesená",J405,0)</f>
        <v>0</v>
      </c>
      <c r="BI405" s="232">
        <f>IF(N405="nulová",J405,0)</f>
        <v>0</v>
      </c>
      <c r="BJ405" s="24" t="s">
        <v>83</v>
      </c>
      <c r="BK405" s="232">
        <f>ROUND(I405*H405,2)</f>
        <v>0</v>
      </c>
      <c r="BL405" s="24" t="s">
        <v>138</v>
      </c>
      <c r="BM405" s="24" t="s">
        <v>696</v>
      </c>
    </row>
    <row r="406" s="10" customFormat="1" ht="29.88" customHeight="1">
      <c r="B406" s="205"/>
      <c r="C406" s="206"/>
      <c r="D406" s="207" t="s">
        <v>74</v>
      </c>
      <c r="E406" s="219" t="s">
        <v>697</v>
      </c>
      <c r="F406" s="219" t="s">
        <v>698</v>
      </c>
      <c r="G406" s="206"/>
      <c r="H406" s="206"/>
      <c r="I406" s="209"/>
      <c r="J406" s="220">
        <f>BK406</f>
        <v>0</v>
      </c>
      <c r="K406" s="206"/>
      <c r="L406" s="211"/>
      <c r="M406" s="212"/>
      <c r="N406" s="213"/>
      <c r="O406" s="213"/>
      <c r="P406" s="214">
        <f>P407</f>
        <v>0</v>
      </c>
      <c r="Q406" s="213"/>
      <c r="R406" s="214">
        <f>R407</f>
        <v>0</v>
      </c>
      <c r="S406" s="213"/>
      <c r="T406" s="215">
        <f>T407</f>
        <v>0</v>
      </c>
      <c r="AR406" s="216" t="s">
        <v>159</v>
      </c>
      <c r="AT406" s="217" t="s">
        <v>74</v>
      </c>
      <c r="AU406" s="217" t="s">
        <v>83</v>
      </c>
      <c r="AY406" s="216" t="s">
        <v>131</v>
      </c>
      <c r="BK406" s="218">
        <f>BK407</f>
        <v>0</v>
      </c>
    </row>
    <row r="407" s="1" customFormat="1" ht="25.5" customHeight="1">
      <c r="B407" s="46"/>
      <c r="C407" s="221" t="s">
        <v>699</v>
      </c>
      <c r="D407" s="221" t="s">
        <v>133</v>
      </c>
      <c r="E407" s="222" t="s">
        <v>700</v>
      </c>
      <c r="F407" s="223" t="s">
        <v>701</v>
      </c>
      <c r="G407" s="224" t="s">
        <v>702</v>
      </c>
      <c r="H407" s="225">
        <v>1</v>
      </c>
      <c r="I407" s="226"/>
      <c r="J407" s="227">
        <f>ROUND(I407*H407,2)</f>
        <v>0</v>
      </c>
      <c r="K407" s="223" t="s">
        <v>137</v>
      </c>
      <c r="L407" s="72"/>
      <c r="M407" s="228" t="s">
        <v>21</v>
      </c>
      <c r="N407" s="289" t="s">
        <v>46</v>
      </c>
      <c r="O407" s="290"/>
      <c r="P407" s="291">
        <f>O407*H407</f>
        <v>0</v>
      </c>
      <c r="Q407" s="291">
        <v>0</v>
      </c>
      <c r="R407" s="291">
        <f>Q407*H407</f>
        <v>0</v>
      </c>
      <c r="S407" s="291">
        <v>0</v>
      </c>
      <c r="T407" s="292">
        <f>S407*H407</f>
        <v>0</v>
      </c>
      <c r="AR407" s="24" t="s">
        <v>703</v>
      </c>
      <c r="AT407" s="24" t="s">
        <v>133</v>
      </c>
      <c r="AU407" s="24" t="s">
        <v>85</v>
      </c>
      <c r="AY407" s="24" t="s">
        <v>131</v>
      </c>
      <c r="BE407" s="232">
        <f>IF(N407="základní",J407,0)</f>
        <v>0</v>
      </c>
      <c r="BF407" s="232">
        <f>IF(N407="snížená",J407,0)</f>
        <v>0</v>
      </c>
      <c r="BG407" s="232">
        <f>IF(N407="zákl. přenesená",J407,0)</f>
        <v>0</v>
      </c>
      <c r="BH407" s="232">
        <f>IF(N407="sníž. přenesená",J407,0)</f>
        <v>0</v>
      </c>
      <c r="BI407" s="232">
        <f>IF(N407="nulová",J407,0)</f>
        <v>0</v>
      </c>
      <c r="BJ407" s="24" t="s">
        <v>83</v>
      </c>
      <c r="BK407" s="232">
        <f>ROUND(I407*H407,2)</f>
        <v>0</v>
      </c>
      <c r="BL407" s="24" t="s">
        <v>703</v>
      </c>
      <c r="BM407" s="24" t="s">
        <v>704</v>
      </c>
    </row>
    <row r="408" s="1" customFormat="1" ht="6.96" customHeight="1">
      <c r="B408" s="67"/>
      <c r="C408" s="68"/>
      <c r="D408" s="68"/>
      <c r="E408" s="68"/>
      <c r="F408" s="68"/>
      <c r="G408" s="68"/>
      <c r="H408" s="68"/>
      <c r="I408" s="166"/>
      <c r="J408" s="68"/>
      <c r="K408" s="68"/>
      <c r="L408" s="72"/>
    </row>
  </sheetData>
  <sheetProtection sheet="1" autoFilter="0" formatColumns="0" formatRows="0" objects="1" scenarios="1" spinCount="100000" saltValue="903MF2hH1Fzg9E/eKCJhq6vGeGVdQSOzt9jLzbxejL5vWBb3GvllZDGUiGoqP/e7FroJjz8New/y79DcRORSmA==" hashValue="Exw2MFjYypOwC8crIIeM/fins6fBKQ98mi22SzyknrsLaQt9G77nRTxAmJnuWRyIfBcVLEgy4fqx8bU2022NTw==" algorithmName="SHA-512" password="CC35"/>
  <autoFilter ref="C85:K407"/>
  <mergeCells count="10">
    <mergeCell ref="E7:H7"/>
    <mergeCell ref="E9:H9"/>
    <mergeCell ref="E24:H24"/>
    <mergeCell ref="E45:H45"/>
    <mergeCell ref="E47:H47"/>
    <mergeCell ref="J51:J52"/>
    <mergeCell ref="E76:H76"/>
    <mergeCell ref="E78:H78"/>
    <mergeCell ref="G1:H1"/>
    <mergeCell ref="L2:V2"/>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92</v>
      </c>
      <c r="G1" s="139" t="s">
        <v>93</v>
      </c>
      <c r="H1" s="139"/>
      <c r="I1" s="140"/>
      <c r="J1" s="139" t="s">
        <v>94</v>
      </c>
      <c r="K1" s="138" t="s">
        <v>95</v>
      </c>
      <c r="L1" s="139" t="s">
        <v>96</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88</v>
      </c>
    </row>
    <row r="3" ht="6.96" customHeight="1">
      <c r="B3" s="25"/>
      <c r="C3" s="26"/>
      <c r="D3" s="26"/>
      <c r="E3" s="26"/>
      <c r="F3" s="26"/>
      <c r="G3" s="26"/>
      <c r="H3" s="26"/>
      <c r="I3" s="141"/>
      <c r="J3" s="26"/>
      <c r="K3" s="27"/>
      <c r="AT3" s="24" t="s">
        <v>85</v>
      </c>
    </row>
    <row r="4" ht="36.96" customHeight="1">
      <c r="B4" s="28"/>
      <c r="C4" s="29"/>
      <c r="D4" s="30" t="s">
        <v>97</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Projekt pro výstavbu a opravu komunikace Erbenova, Na Spojce a Tůmova, Kostelec nad Orlicí</v>
      </c>
      <c r="F7" s="40"/>
      <c r="G7" s="40"/>
      <c r="H7" s="40"/>
      <c r="I7" s="142"/>
      <c r="J7" s="29"/>
      <c r="K7" s="31"/>
    </row>
    <row r="8" s="1" customFormat="1">
      <c r="B8" s="46"/>
      <c r="C8" s="47"/>
      <c r="D8" s="40" t="s">
        <v>98</v>
      </c>
      <c r="E8" s="47"/>
      <c r="F8" s="47"/>
      <c r="G8" s="47"/>
      <c r="H8" s="47"/>
      <c r="I8" s="144"/>
      <c r="J8" s="47"/>
      <c r="K8" s="51"/>
    </row>
    <row r="9" s="1" customFormat="1" ht="36.96" customHeight="1">
      <c r="B9" s="46"/>
      <c r="C9" s="47"/>
      <c r="D9" s="47"/>
      <c r="E9" s="145" t="s">
        <v>705</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21</v>
      </c>
      <c r="K11" s="51"/>
    </row>
    <row r="12" s="1" customFormat="1" ht="14.4" customHeight="1">
      <c r="B12" s="46"/>
      <c r="C12" s="47"/>
      <c r="D12" s="40" t="s">
        <v>23</v>
      </c>
      <c r="E12" s="47"/>
      <c r="F12" s="35" t="s">
        <v>24</v>
      </c>
      <c r="G12" s="47"/>
      <c r="H12" s="47"/>
      <c r="I12" s="146" t="s">
        <v>25</v>
      </c>
      <c r="J12" s="147" t="str">
        <f>'Rekapitulace stavby'!AN8</f>
        <v>17. 11. 2017</v>
      </c>
      <c r="K12" s="51"/>
    </row>
    <row r="13" s="1" customFormat="1" ht="10.8" customHeight="1">
      <c r="B13" s="46"/>
      <c r="C13" s="47"/>
      <c r="D13" s="47"/>
      <c r="E13" s="47"/>
      <c r="F13" s="47"/>
      <c r="G13" s="47"/>
      <c r="H13" s="47"/>
      <c r="I13" s="144"/>
      <c r="J13" s="47"/>
      <c r="K13" s="51"/>
    </row>
    <row r="14" s="1" customFormat="1" ht="14.4" customHeight="1">
      <c r="B14" s="46"/>
      <c r="C14" s="47"/>
      <c r="D14" s="40" t="s">
        <v>27</v>
      </c>
      <c r="E14" s="47"/>
      <c r="F14" s="47"/>
      <c r="G14" s="47"/>
      <c r="H14" s="47"/>
      <c r="I14" s="146" t="s">
        <v>28</v>
      </c>
      <c r="J14" s="35" t="s">
        <v>29</v>
      </c>
      <c r="K14" s="51"/>
    </row>
    <row r="15" s="1" customFormat="1" ht="18" customHeight="1">
      <c r="B15" s="46"/>
      <c r="C15" s="47"/>
      <c r="D15" s="47"/>
      <c r="E15" s="35" t="s">
        <v>30</v>
      </c>
      <c r="F15" s="47"/>
      <c r="G15" s="47"/>
      <c r="H15" s="47"/>
      <c r="I15" s="146" t="s">
        <v>31</v>
      </c>
      <c r="J15" s="35" t="s">
        <v>32</v>
      </c>
      <c r="K15" s="51"/>
    </row>
    <row r="16" s="1" customFormat="1" ht="6.96" customHeight="1">
      <c r="B16" s="46"/>
      <c r="C16" s="47"/>
      <c r="D16" s="47"/>
      <c r="E16" s="47"/>
      <c r="F16" s="47"/>
      <c r="G16" s="47"/>
      <c r="H16" s="47"/>
      <c r="I16" s="144"/>
      <c r="J16" s="47"/>
      <c r="K16" s="51"/>
    </row>
    <row r="17" s="1" customFormat="1" ht="14.4" customHeight="1">
      <c r="B17" s="46"/>
      <c r="C17" s="47"/>
      <c r="D17" s="40" t="s">
        <v>33</v>
      </c>
      <c r="E17" s="47"/>
      <c r="F17" s="47"/>
      <c r="G17" s="47"/>
      <c r="H17" s="47"/>
      <c r="I17" s="146" t="s">
        <v>28</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31</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35</v>
      </c>
      <c r="E20" s="47"/>
      <c r="F20" s="47"/>
      <c r="G20" s="47"/>
      <c r="H20" s="47"/>
      <c r="I20" s="146" t="s">
        <v>28</v>
      </c>
      <c r="J20" s="35" t="s">
        <v>36</v>
      </c>
      <c r="K20" s="51"/>
    </row>
    <row r="21" s="1" customFormat="1" ht="18" customHeight="1">
      <c r="B21" s="46"/>
      <c r="C21" s="47"/>
      <c r="D21" s="47"/>
      <c r="E21" s="35" t="s">
        <v>37</v>
      </c>
      <c r="F21" s="47"/>
      <c r="G21" s="47"/>
      <c r="H21" s="47"/>
      <c r="I21" s="146" t="s">
        <v>31</v>
      </c>
      <c r="J21" s="35" t="s">
        <v>38</v>
      </c>
      <c r="K21" s="51"/>
    </row>
    <row r="22" s="1" customFormat="1" ht="6.96" customHeight="1">
      <c r="B22" s="46"/>
      <c r="C22" s="47"/>
      <c r="D22" s="47"/>
      <c r="E22" s="47"/>
      <c r="F22" s="47"/>
      <c r="G22" s="47"/>
      <c r="H22" s="47"/>
      <c r="I22" s="144"/>
      <c r="J22" s="47"/>
      <c r="K22" s="51"/>
    </row>
    <row r="23" s="1" customFormat="1" ht="14.4" customHeight="1">
      <c r="B23" s="46"/>
      <c r="C23" s="47"/>
      <c r="D23" s="40" t="s">
        <v>40</v>
      </c>
      <c r="E23" s="47"/>
      <c r="F23" s="47"/>
      <c r="G23" s="47"/>
      <c r="H23" s="47"/>
      <c r="I23" s="144"/>
      <c r="J23" s="47"/>
      <c r="K23" s="51"/>
    </row>
    <row r="24" s="6" customFormat="1" ht="16.5" customHeight="1">
      <c r="B24" s="148"/>
      <c r="C24" s="149"/>
      <c r="D24" s="149"/>
      <c r="E24" s="44" t="s">
        <v>21</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41</v>
      </c>
      <c r="E27" s="47"/>
      <c r="F27" s="47"/>
      <c r="G27" s="47"/>
      <c r="H27" s="47"/>
      <c r="I27" s="144"/>
      <c r="J27" s="155">
        <f>ROUND(J85,2)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43</v>
      </c>
      <c r="G29" s="47"/>
      <c r="H29" s="47"/>
      <c r="I29" s="156" t="s">
        <v>42</v>
      </c>
      <c r="J29" s="52" t="s">
        <v>44</v>
      </c>
      <c r="K29" s="51"/>
    </row>
    <row r="30" s="1" customFormat="1" ht="14.4" customHeight="1">
      <c r="B30" s="46"/>
      <c r="C30" s="47"/>
      <c r="D30" s="55" t="s">
        <v>45</v>
      </c>
      <c r="E30" s="55" t="s">
        <v>46</v>
      </c>
      <c r="F30" s="157">
        <f>ROUND(SUM(BE85:BE369), 2)</f>
        <v>0</v>
      </c>
      <c r="G30" s="47"/>
      <c r="H30" s="47"/>
      <c r="I30" s="158">
        <v>0.20999999999999999</v>
      </c>
      <c r="J30" s="157">
        <f>ROUND(ROUND((SUM(BE85:BE369)), 2)*I30, 2)</f>
        <v>0</v>
      </c>
      <c r="K30" s="51"/>
    </row>
    <row r="31" s="1" customFormat="1" ht="14.4" customHeight="1">
      <c r="B31" s="46"/>
      <c r="C31" s="47"/>
      <c r="D31" s="47"/>
      <c r="E31" s="55" t="s">
        <v>47</v>
      </c>
      <c r="F31" s="157">
        <f>ROUND(SUM(BF85:BF369), 2)</f>
        <v>0</v>
      </c>
      <c r="G31" s="47"/>
      <c r="H31" s="47"/>
      <c r="I31" s="158">
        <v>0.14999999999999999</v>
      </c>
      <c r="J31" s="157">
        <f>ROUND(ROUND((SUM(BF85:BF369)), 2)*I31, 2)</f>
        <v>0</v>
      </c>
      <c r="K31" s="51"/>
    </row>
    <row r="32" hidden="1" s="1" customFormat="1" ht="14.4" customHeight="1">
      <c r="B32" s="46"/>
      <c r="C32" s="47"/>
      <c r="D32" s="47"/>
      <c r="E32" s="55" t="s">
        <v>48</v>
      </c>
      <c r="F32" s="157">
        <f>ROUND(SUM(BG85:BG369), 2)</f>
        <v>0</v>
      </c>
      <c r="G32" s="47"/>
      <c r="H32" s="47"/>
      <c r="I32" s="158">
        <v>0.20999999999999999</v>
      </c>
      <c r="J32" s="157">
        <v>0</v>
      </c>
      <c r="K32" s="51"/>
    </row>
    <row r="33" hidden="1" s="1" customFormat="1" ht="14.4" customHeight="1">
      <c r="B33" s="46"/>
      <c r="C33" s="47"/>
      <c r="D33" s="47"/>
      <c r="E33" s="55" t="s">
        <v>49</v>
      </c>
      <c r="F33" s="157">
        <f>ROUND(SUM(BH85:BH369), 2)</f>
        <v>0</v>
      </c>
      <c r="G33" s="47"/>
      <c r="H33" s="47"/>
      <c r="I33" s="158">
        <v>0.14999999999999999</v>
      </c>
      <c r="J33" s="157">
        <v>0</v>
      </c>
      <c r="K33" s="51"/>
    </row>
    <row r="34" hidden="1" s="1" customFormat="1" ht="14.4" customHeight="1">
      <c r="B34" s="46"/>
      <c r="C34" s="47"/>
      <c r="D34" s="47"/>
      <c r="E34" s="55" t="s">
        <v>50</v>
      </c>
      <c r="F34" s="157">
        <f>ROUND(SUM(BI85:BI369),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51</v>
      </c>
      <c r="E36" s="98"/>
      <c r="F36" s="98"/>
      <c r="G36" s="161" t="s">
        <v>52</v>
      </c>
      <c r="H36" s="162" t="s">
        <v>53</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100</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Projekt pro výstavbu a opravu komunikace Erbenova, Na Spojce a Tůmova, Kostelec nad Orlicí</v>
      </c>
      <c r="F45" s="40"/>
      <c r="G45" s="40"/>
      <c r="H45" s="40"/>
      <c r="I45" s="144"/>
      <c r="J45" s="47"/>
      <c r="K45" s="51"/>
    </row>
    <row r="46" s="1" customFormat="1" ht="14.4" customHeight="1">
      <c r="B46" s="46"/>
      <c r="C46" s="40" t="s">
        <v>98</v>
      </c>
      <c r="D46" s="47"/>
      <c r="E46" s="47"/>
      <c r="F46" s="47"/>
      <c r="G46" s="47"/>
      <c r="H46" s="47"/>
      <c r="I46" s="144"/>
      <c r="J46" s="47"/>
      <c r="K46" s="51"/>
    </row>
    <row r="47" s="1" customFormat="1" ht="17.25" customHeight="1">
      <c r="B47" s="46"/>
      <c r="C47" s="47"/>
      <c r="D47" s="47"/>
      <c r="E47" s="145" t="str">
        <f>E9</f>
        <v>048/2017_102 - SO 102 KOMUNIKACE A CHODNÍKY - UL. NA SPOJCE</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23</v>
      </c>
      <c r="D49" s="47"/>
      <c r="E49" s="47"/>
      <c r="F49" s="35" t="str">
        <f>F12</f>
        <v>ul. Erbenova, Na Spojce a Tůmova</v>
      </c>
      <c r="G49" s="47"/>
      <c r="H49" s="47"/>
      <c r="I49" s="146" t="s">
        <v>25</v>
      </c>
      <c r="J49" s="147" t="str">
        <f>IF(J12="","",J12)</f>
        <v>17. 11. 2017</v>
      </c>
      <c r="K49" s="51"/>
    </row>
    <row r="50" s="1" customFormat="1" ht="6.96" customHeight="1">
      <c r="B50" s="46"/>
      <c r="C50" s="47"/>
      <c r="D50" s="47"/>
      <c r="E50" s="47"/>
      <c r="F50" s="47"/>
      <c r="G50" s="47"/>
      <c r="H50" s="47"/>
      <c r="I50" s="144"/>
      <c r="J50" s="47"/>
      <c r="K50" s="51"/>
    </row>
    <row r="51" s="1" customFormat="1">
      <c r="B51" s="46"/>
      <c r="C51" s="40" t="s">
        <v>27</v>
      </c>
      <c r="D51" s="47"/>
      <c r="E51" s="47"/>
      <c r="F51" s="35" t="str">
        <f>E15</f>
        <v>Město Kostelec nad Orlicí</v>
      </c>
      <c r="G51" s="47"/>
      <c r="H51" s="47"/>
      <c r="I51" s="146" t="s">
        <v>35</v>
      </c>
      <c r="J51" s="44" t="str">
        <f>E21</f>
        <v>DI PROJEKT s.r.o.</v>
      </c>
      <c r="K51" s="51"/>
    </row>
    <row r="52" s="1" customFormat="1" ht="14.4" customHeight="1">
      <c r="B52" s="46"/>
      <c r="C52" s="40" t="s">
        <v>33</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101</v>
      </c>
      <c r="D54" s="159"/>
      <c r="E54" s="159"/>
      <c r="F54" s="159"/>
      <c r="G54" s="159"/>
      <c r="H54" s="159"/>
      <c r="I54" s="173"/>
      <c r="J54" s="174" t="s">
        <v>102</v>
      </c>
      <c r="K54" s="175"/>
    </row>
    <row r="55" s="1" customFormat="1" ht="10.32" customHeight="1">
      <c r="B55" s="46"/>
      <c r="C55" s="47"/>
      <c r="D55" s="47"/>
      <c r="E55" s="47"/>
      <c r="F55" s="47"/>
      <c r="G55" s="47"/>
      <c r="H55" s="47"/>
      <c r="I55" s="144"/>
      <c r="J55" s="47"/>
      <c r="K55" s="51"/>
    </row>
    <row r="56" s="1" customFormat="1" ht="29.28" customHeight="1">
      <c r="B56" s="46"/>
      <c r="C56" s="176" t="s">
        <v>103</v>
      </c>
      <c r="D56" s="47"/>
      <c r="E56" s="47"/>
      <c r="F56" s="47"/>
      <c r="G56" s="47"/>
      <c r="H56" s="47"/>
      <c r="I56" s="144"/>
      <c r="J56" s="155">
        <f>J85</f>
        <v>0</v>
      </c>
      <c r="K56" s="51"/>
      <c r="AU56" s="24" t="s">
        <v>104</v>
      </c>
    </row>
    <row r="57" s="7" customFormat="1" ht="24.96" customHeight="1">
      <c r="B57" s="177"/>
      <c r="C57" s="178"/>
      <c r="D57" s="179" t="s">
        <v>105</v>
      </c>
      <c r="E57" s="180"/>
      <c r="F57" s="180"/>
      <c r="G57" s="180"/>
      <c r="H57" s="180"/>
      <c r="I57" s="181"/>
      <c r="J57" s="182">
        <f>J86</f>
        <v>0</v>
      </c>
      <c r="K57" s="183"/>
    </row>
    <row r="58" s="8" customFormat="1" ht="19.92" customHeight="1">
      <c r="B58" s="184"/>
      <c r="C58" s="185"/>
      <c r="D58" s="186" t="s">
        <v>106</v>
      </c>
      <c r="E58" s="187"/>
      <c r="F58" s="187"/>
      <c r="G58" s="187"/>
      <c r="H58" s="187"/>
      <c r="I58" s="188"/>
      <c r="J58" s="189">
        <f>J87</f>
        <v>0</v>
      </c>
      <c r="K58" s="190"/>
    </row>
    <row r="59" s="8" customFormat="1" ht="19.92" customHeight="1">
      <c r="B59" s="184"/>
      <c r="C59" s="185"/>
      <c r="D59" s="186" t="s">
        <v>107</v>
      </c>
      <c r="E59" s="187"/>
      <c r="F59" s="187"/>
      <c r="G59" s="187"/>
      <c r="H59" s="187"/>
      <c r="I59" s="188"/>
      <c r="J59" s="189">
        <f>J190</f>
        <v>0</v>
      </c>
      <c r="K59" s="190"/>
    </row>
    <row r="60" s="8" customFormat="1" ht="19.92" customHeight="1">
      <c r="B60" s="184"/>
      <c r="C60" s="185"/>
      <c r="D60" s="186" t="s">
        <v>108</v>
      </c>
      <c r="E60" s="187"/>
      <c r="F60" s="187"/>
      <c r="G60" s="187"/>
      <c r="H60" s="187"/>
      <c r="I60" s="188"/>
      <c r="J60" s="189">
        <f>J197</f>
        <v>0</v>
      </c>
      <c r="K60" s="190"/>
    </row>
    <row r="61" s="8" customFormat="1" ht="19.92" customHeight="1">
      <c r="B61" s="184"/>
      <c r="C61" s="185"/>
      <c r="D61" s="186" t="s">
        <v>109</v>
      </c>
      <c r="E61" s="187"/>
      <c r="F61" s="187"/>
      <c r="G61" s="187"/>
      <c r="H61" s="187"/>
      <c r="I61" s="188"/>
      <c r="J61" s="189">
        <f>J260</f>
        <v>0</v>
      </c>
      <c r="K61" s="190"/>
    </row>
    <row r="62" s="8" customFormat="1" ht="19.92" customHeight="1">
      <c r="B62" s="184"/>
      <c r="C62" s="185"/>
      <c r="D62" s="186" t="s">
        <v>110</v>
      </c>
      <c r="E62" s="187"/>
      <c r="F62" s="187"/>
      <c r="G62" s="187"/>
      <c r="H62" s="187"/>
      <c r="I62" s="188"/>
      <c r="J62" s="189">
        <f>J279</f>
        <v>0</v>
      </c>
      <c r="K62" s="190"/>
    </row>
    <row r="63" s="8" customFormat="1" ht="14.88" customHeight="1">
      <c r="B63" s="184"/>
      <c r="C63" s="185"/>
      <c r="D63" s="186" t="s">
        <v>111</v>
      </c>
      <c r="E63" s="187"/>
      <c r="F63" s="187"/>
      <c r="G63" s="187"/>
      <c r="H63" s="187"/>
      <c r="I63" s="188"/>
      <c r="J63" s="189">
        <f>J340</f>
        <v>0</v>
      </c>
      <c r="K63" s="190"/>
    </row>
    <row r="64" s="7" customFormat="1" ht="24.96" customHeight="1">
      <c r="B64" s="177"/>
      <c r="C64" s="178"/>
      <c r="D64" s="179" t="s">
        <v>113</v>
      </c>
      <c r="E64" s="180"/>
      <c r="F64" s="180"/>
      <c r="G64" s="180"/>
      <c r="H64" s="180"/>
      <c r="I64" s="181"/>
      <c r="J64" s="182">
        <f>J360</f>
        <v>0</v>
      </c>
      <c r="K64" s="183"/>
    </row>
    <row r="65" s="8" customFormat="1" ht="19.92" customHeight="1">
      <c r="B65" s="184"/>
      <c r="C65" s="185"/>
      <c r="D65" s="186" t="s">
        <v>114</v>
      </c>
      <c r="E65" s="187"/>
      <c r="F65" s="187"/>
      <c r="G65" s="187"/>
      <c r="H65" s="187"/>
      <c r="I65" s="188"/>
      <c r="J65" s="189">
        <f>J368</f>
        <v>0</v>
      </c>
      <c r="K65" s="190"/>
    </row>
    <row r="66" s="1" customFormat="1" ht="21.84" customHeight="1">
      <c r="B66" s="46"/>
      <c r="C66" s="47"/>
      <c r="D66" s="47"/>
      <c r="E66" s="47"/>
      <c r="F66" s="47"/>
      <c r="G66" s="47"/>
      <c r="H66" s="47"/>
      <c r="I66" s="144"/>
      <c r="J66" s="47"/>
      <c r="K66" s="51"/>
    </row>
    <row r="67" s="1" customFormat="1" ht="6.96" customHeight="1">
      <c r="B67" s="67"/>
      <c r="C67" s="68"/>
      <c r="D67" s="68"/>
      <c r="E67" s="68"/>
      <c r="F67" s="68"/>
      <c r="G67" s="68"/>
      <c r="H67" s="68"/>
      <c r="I67" s="166"/>
      <c r="J67" s="68"/>
      <c r="K67" s="69"/>
    </row>
    <row r="71" s="1" customFormat="1" ht="6.96" customHeight="1">
      <c r="B71" s="70"/>
      <c r="C71" s="71"/>
      <c r="D71" s="71"/>
      <c r="E71" s="71"/>
      <c r="F71" s="71"/>
      <c r="G71" s="71"/>
      <c r="H71" s="71"/>
      <c r="I71" s="169"/>
      <c r="J71" s="71"/>
      <c r="K71" s="71"/>
      <c r="L71" s="72"/>
    </row>
    <row r="72" s="1" customFormat="1" ht="36.96" customHeight="1">
      <c r="B72" s="46"/>
      <c r="C72" s="73" t="s">
        <v>115</v>
      </c>
      <c r="D72" s="74"/>
      <c r="E72" s="74"/>
      <c r="F72" s="74"/>
      <c r="G72" s="74"/>
      <c r="H72" s="74"/>
      <c r="I72" s="191"/>
      <c r="J72" s="74"/>
      <c r="K72" s="74"/>
      <c r="L72" s="72"/>
    </row>
    <row r="73" s="1" customFormat="1" ht="6.96" customHeight="1">
      <c r="B73" s="46"/>
      <c r="C73" s="74"/>
      <c r="D73" s="74"/>
      <c r="E73" s="74"/>
      <c r="F73" s="74"/>
      <c r="G73" s="74"/>
      <c r="H73" s="74"/>
      <c r="I73" s="191"/>
      <c r="J73" s="74"/>
      <c r="K73" s="74"/>
      <c r="L73" s="72"/>
    </row>
    <row r="74" s="1" customFormat="1" ht="14.4" customHeight="1">
      <c r="B74" s="46"/>
      <c r="C74" s="76" t="s">
        <v>18</v>
      </c>
      <c r="D74" s="74"/>
      <c r="E74" s="74"/>
      <c r="F74" s="74"/>
      <c r="G74" s="74"/>
      <c r="H74" s="74"/>
      <c r="I74" s="191"/>
      <c r="J74" s="74"/>
      <c r="K74" s="74"/>
      <c r="L74" s="72"/>
    </row>
    <row r="75" s="1" customFormat="1" ht="16.5" customHeight="1">
      <c r="B75" s="46"/>
      <c r="C75" s="74"/>
      <c r="D75" s="74"/>
      <c r="E75" s="192" t="str">
        <f>E7</f>
        <v>Projekt pro výstavbu a opravu komunikace Erbenova, Na Spojce a Tůmova, Kostelec nad Orlicí</v>
      </c>
      <c r="F75" s="76"/>
      <c r="G75" s="76"/>
      <c r="H75" s="76"/>
      <c r="I75" s="191"/>
      <c r="J75" s="74"/>
      <c r="K75" s="74"/>
      <c r="L75" s="72"/>
    </row>
    <row r="76" s="1" customFormat="1" ht="14.4" customHeight="1">
      <c r="B76" s="46"/>
      <c r="C76" s="76" t="s">
        <v>98</v>
      </c>
      <c r="D76" s="74"/>
      <c r="E76" s="74"/>
      <c r="F76" s="74"/>
      <c r="G76" s="74"/>
      <c r="H76" s="74"/>
      <c r="I76" s="191"/>
      <c r="J76" s="74"/>
      <c r="K76" s="74"/>
      <c r="L76" s="72"/>
    </row>
    <row r="77" s="1" customFormat="1" ht="17.25" customHeight="1">
      <c r="B77" s="46"/>
      <c r="C77" s="74"/>
      <c r="D77" s="74"/>
      <c r="E77" s="82" t="str">
        <f>E9</f>
        <v>048/2017_102 - SO 102 KOMUNIKACE A CHODNÍKY - UL. NA SPOJCE</v>
      </c>
      <c r="F77" s="74"/>
      <c r="G77" s="74"/>
      <c r="H77" s="74"/>
      <c r="I77" s="191"/>
      <c r="J77" s="74"/>
      <c r="K77" s="74"/>
      <c r="L77" s="72"/>
    </row>
    <row r="78" s="1" customFormat="1" ht="6.96" customHeight="1">
      <c r="B78" s="46"/>
      <c r="C78" s="74"/>
      <c r="D78" s="74"/>
      <c r="E78" s="74"/>
      <c r="F78" s="74"/>
      <c r="G78" s="74"/>
      <c r="H78" s="74"/>
      <c r="I78" s="191"/>
      <c r="J78" s="74"/>
      <c r="K78" s="74"/>
      <c r="L78" s="72"/>
    </row>
    <row r="79" s="1" customFormat="1" ht="18" customHeight="1">
      <c r="B79" s="46"/>
      <c r="C79" s="76" t="s">
        <v>23</v>
      </c>
      <c r="D79" s="74"/>
      <c r="E79" s="74"/>
      <c r="F79" s="193" t="str">
        <f>F12</f>
        <v>ul. Erbenova, Na Spojce a Tůmova</v>
      </c>
      <c r="G79" s="74"/>
      <c r="H79" s="74"/>
      <c r="I79" s="194" t="s">
        <v>25</v>
      </c>
      <c r="J79" s="85" t="str">
        <f>IF(J12="","",J12)</f>
        <v>17. 11. 2017</v>
      </c>
      <c r="K79" s="74"/>
      <c r="L79" s="72"/>
    </row>
    <row r="80" s="1" customFormat="1" ht="6.96" customHeight="1">
      <c r="B80" s="46"/>
      <c r="C80" s="74"/>
      <c r="D80" s="74"/>
      <c r="E80" s="74"/>
      <c r="F80" s="74"/>
      <c r="G80" s="74"/>
      <c r="H80" s="74"/>
      <c r="I80" s="191"/>
      <c r="J80" s="74"/>
      <c r="K80" s="74"/>
      <c r="L80" s="72"/>
    </row>
    <row r="81" s="1" customFormat="1">
      <c r="B81" s="46"/>
      <c r="C81" s="76" t="s">
        <v>27</v>
      </c>
      <c r="D81" s="74"/>
      <c r="E81" s="74"/>
      <c r="F81" s="193" t="str">
        <f>E15</f>
        <v>Město Kostelec nad Orlicí</v>
      </c>
      <c r="G81" s="74"/>
      <c r="H81" s="74"/>
      <c r="I81" s="194" t="s">
        <v>35</v>
      </c>
      <c r="J81" s="193" t="str">
        <f>E21</f>
        <v>DI PROJEKT s.r.o.</v>
      </c>
      <c r="K81" s="74"/>
      <c r="L81" s="72"/>
    </row>
    <row r="82" s="1" customFormat="1" ht="14.4" customHeight="1">
      <c r="B82" s="46"/>
      <c r="C82" s="76" t="s">
        <v>33</v>
      </c>
      <c r="D82" s="74"/>
      <c r="E82" s="74"/>
      <c r="F82" s="193" t="str">
        <f>IF(E18="","",E18)</f>
        <v/>
      </c>
      <c r="G82" s="74"/>
      <c r="H82" s="74"/>
      <c r="I82" s="191"/>
      <c r="J82" s="74"/>
      <c r="K82" s="74"/>
      <c r="L82" s="72"/>
    </row>
    <row r="83" s="1" customFormat="1" ht="10.32" customHeight="1">
      <c r="B83" s="46"/>
      <c r="C83" s="74"/>
      <c r="D83" s="74"/>
      <c r="E83" s="74"/>
      <c r="F83" s="74"/>
      <c r="G83" s="74"/>
      <c r="H83" s="74"/>
      <c r="I83" s="191"/>
      <c r="J83" s="74"/>
      <c r="K83" s="74"/>
      <c r="L83" s="72"/>
    </row>
    <row r="84" s="9" customFormat="1" ht="29.28" customHeight="1">
      <c r="B84" s="195"/>
      <c r="C84" s="196" t="s">
        <v>116</v>
      </c>
      <c r="D84" s="197" t="s">
        <v>60</v>
      </c>
      <c r="E84" s="197" t="s">
        <v>56</v>
      </c>
      <c r="F84" s="197" t="s">
        <v>117</v>
      </c>
      <c r="G84" s="197" t="s">
        <v>118</v>
      </c>
      <c r="H84" s="197" t="s">
        <v>119</v>
      </c>
      <c r="I84" s="198" t="s">
        <v>120</v>
      </c>
      <c r="J84" s="197" t="s">
        <v>102</v>
      </c>
      <c r="K84" s="199" t="s">
        <v>121</v>
      </c>
      <c r="L84" s="200"/>
      <c r="M84" s="102" t="s">
        <v>122</v>
      </c>
      <c r="N84" s="103" t="s">
        <v>45</v>
      </c>
      <c r="O84" s="103" t="s">
        <v>123</v>
      </c>
      <c r="P84" s="103" t="s">
        <v>124</v>
      </c>
      <c r="Q84" s="103" t="s">
        <v>125</v>
      </c>
      <c r="R84" s="103" t="s">
        <v>126</v>
      </c>
      <c r="S84" s="103" t="s">
        <v>127</v>
      </c>
      <c r="T84" s="104" t="s">
        <v>128</v>
      </c>
    </row>
    <row r="85" s="1" customFormat="1" ht="29.28" customHeight="1">
      <c r="B85" s="46"/>
      <c r="C85" s="108" t="s">
        <v>103</v>
      </c>
      <c r="D85" s="74"/>
      <c r="E85" s="74"/>
      <c r="F85" s="74"/>
      <c r="G85" s="74"/>
      <c r="H85" s="74"/>
      <c r="I85" s="191"/>
      <c r="J85" s="201">
        <f>BK85</f>
        <v>0</v>
      </c>
      <c r="K85" s="74"/>
      <c r="L85" s="72"/>
      <c r="M85" s="105"/>
      <c r="N85" s="106"/>
      <c r="O85" s="106"/>
      <c r="P85" s="202">
        <f>P86+P360</f>
        <v>0</v>
      </c>
      <c r="Q85" s="106"/>
      <c r="R85" s="202">
        <f>R86+R360</f>
        <v>140.34638901400001</v>
      </c>
      <c r="S85" s="106"/>
      <c r="T85" s="203">
        <f>T86+T360</f>
        <v>242.155</v>
      </c>
      <c r="AT85" s="24" t="s">
        <v>74</v>
      </c>
      <c r="AU85" s="24" t="s">
        <v>104</v>
      </c>
      <c r="BK85" s="204">
        <f>BK86+BK360</f>
        <v>0</v>
      </c>
    </row>
    <row r="86" s="10" customFormat="1" ht="37.44" customHeight="1">
      <c r="B86" s="205"/>
      <c r="C86" s="206"/>
      <c r="D86" s="207" t="s">
        <v>74</v>
      </c>
      <c r="E86" s="208" t="s">
        <v>129</v>
      </c>
      <c r="F86" s="208" t="s">
        <v>130</v>
      </c>
      <c r="G86" s="206"/>
      <c r="H86" s="206"/>
      <c r="I86" s="209"/>
      <c r="J86" s="210">
        <f>BK86</f>
        <v>0</v>
      </c>
      <c r="K86" s="206"/>
      <c r="L86" s="211"/>
      <c r="M86" s="212"/>
      <c r="N86" s="213"/>
      <c r="O86" s="213"/>
      <c r="P86" s="214">
        <f>P87+P190+P197+P260+P279</f>
        <v>0</v>
      </c>
      <c r="Q86" s="213"/>
      <c r="R86" s="214">
        <f>R87+R190+R197+R260+R279</f>
        <v>140.34638901400001</v>
      </c>
      <c r="S86" s="213"/>
      <c r="T86" s="215">
        <f>T87+T190+T197+T260+T279</f>
        <v>242.155</v>
      </c>
      <c r="AR86" s="216" t="s">
        <v>83</v>
      </c>
      <c r="AT86" s="217" t="s">
        <v>74</v>
      </c>
      <c r="AU86" s="217" t="s">
        <v>75</v>
      </c>
      <c r="AY86" s="216" t="s">
        <v>131</v>
      </c>
      <c r="BK86" s="218">
        <f>BK87+BK190+BK197+BK260+BK279</f>
        <v>0</v>
      </c>
    </row>
    <row r="87" s="10" customFormat="1" ht="19.92" customHeight="1">
      <c r="B87" s="205"/>
      <c r="C87" s="206"/>
      <c r="D87" s="207" t="s">
        <v>74</v>
      </c>
      <c r="E87" s="219" t="s">
        <v>83</v>
      </c>
      <c r="F87" s="219" t="s">
        <v>132</v>
      </c>
      <c r="G87" s="206"/>
      <c r="H87" s="206"/>
      <c r="I87" s="209"/>
      <c r="J87" s="220">
        <f>BK87</f>
        <v>0</v>
      </c>
      <c r="K87" s="206"/>
      <c r="L87" s="211"/>
      <c r="M87" s="212"/>
      <c r="N87" s="213"/>
      <c r="O87" s="213"/>
      <c r="P87" s="214">
        <f>SUM(P88:P189)</f>
        <v>0</v>
      </c>
      <c r="Q87" s="213"/>
      <c r="R87" s="214">
        <f>SUM(R88:R189)</f>
        <v>35.96451124</v>
      </c>
      <c r="S87" s="213"/>
      <c r="T87" s="215">
        <f>SUM(T88:T189)</f>
        <v>237.715</v>
      </c>
      <c r="AR87" s="216" t="s">
        <v>83</v>
      </c>
      <c r="AT87" s="217" t="s">
        <v>74</v>
      </c>
      <c r="AU87" s="217" t="s">
        <v>83</v>
      </c>
      <c r="AY87" s="216" t="s">
        <v>131</v>
      </c>
      <c r="BK87" s="218">
        <f>SUM(BK88:BK189)</f>
        <v>0</v>
      </c>
    </row>
    <row r="88" s="1" customFormat="1" ht="16.5" customHeight="1">
      <c r="B88" s="46"/>
      <c r="C88" s="221" t="s">
        <v>83</v>
      </c>
      <c r="D88" s="221" t="s">
        <v>133</v>
      </c>
      <c r="E88" s="222" t="s">
        <v>134</v>
      </c>
      <c r="F88" s="223" t="s">
        <v>135</v>
      </c>
      <c r="G88" s="224" t="s">
        <v>136</v>
      </c>
      <c r="H88" s="225">
        <v>81</v>
      </c>
      <c r="I88" s="226"/>
      <c r="J88" s="227">
        <f>ROUND(I88*H88,2)</f>
        <v>0</v>
      </c>
      <c r="K88" s="223" t="s">
        <v>137</v>
      </c>
      <c r="L88" s="72"/>
      <c r="M88" s="228" t="s">
        <v>21</v>
      </c>
      <c r="N88" s="229" t="s">
        <v>46</v>
      </c>
      <c r="O88" s="47"/>
      <c r="P88" s="230">
        <f>O88*H88</f>
        <v>0</v>
      </c>
      <c r="Q88" s="230">
        <v>0</v>
      </c>
      <c r="R88" s="230">
        <f>Q88*H88</f>
        <v>0</v>
      </c>
      <c r="S88" s="230">
        <v>0</v>
      </c>
      <c r="T88" s="231">
        <f>S88*H88</f>
        <v>0</v>
      </c>
      <c r="AR88" s="24" t="s">
        <v>138</v>
      </c>
      <c r="AT88" s="24" t="s">
        <v>133</v>
      </c>
      <c r="AU88" s="24" t="s">
        <v>85</v>
      </c>
      <c r="AY88" s="24" t="s">
        <v>131</v>
      </c>
      <c r="BE88" s="232">
        <f>IF(N88="základní",J88,0)</f>
        <v>0</v>
      </c>
      <c r="BF88" s="232">
        <f>IF(N88="snížená",J88,0)</f>
        <v>0</v>
      </c>
      <c r="BG88" s="232">
        <f>IF(N88="zákl. přenesená",J88,0)</f>
        <v>0</v>
      </c>
      <c r="BH88" s="232">
        <f>IF(N88="sníž. přenesená",J88,0)</f>
        <v>0</v>
      </c>
      <c r="BI88" s="232">
        <f>IF(N88="nulová",J88,0)</f>
        <v>0</v>
      </c>
      <c r="BJ88" s="24" t="s">
        <v>83</v>
      </c>
      <c r="BK88" s="232">
        <f>ROUND(I88*H88,2)</f>
        <v>0</v>
      </c>
      <c r="BL88" s="24" t="s">
        <v>138</v>
      </c>
      <c r="BM88" s="24" t="s">
        <v>706</v>
      </c>
    </row>
    <row r="89" s="11" customFormat="1">
      <c r="B89" s="233"/>
      <c r="C89" s="234"/>
      <c r="D89" s="235" t="s">
        <v>140</v>
      </c>
      <c r="E89" s="236" t="s">
        <v>21</v>
      </c>
      <c r="F89" s="237" t="s">
        <v>707</v>
      </c>
      <c r="G89" s="234"/>
      <c r="H89" s="236" t="s">
        <v>21</v>
      </c>
      <c r="I89" s="238"/>
      <c r="J89" s="234"/>
      <c r="K89" s="234"/>
      <c r="L89" s="239"/>
      <c r="M89" s="240"/>
      <c r="N89" s="241"/>
      <c r="O89" s="241"/>
      <c r="P89" s="241"/>
      <c r="Q89" s="241"/>
      <c r="R89" s="241"/>
      <c r="S89" s="241"/>
      <c r="T89" s="242"/>
      <c r="AT89" s="243" t="s">
        <v>140</v>
      </c>
      <c r="AU89" s="243" t="s">
        <v>85</v>
      </c>
      <c r="AV89" s="11" t="s">
        <v>83</v>
      </c>
      <c r="AW89" s="11" t="s">
        <v>39</v>
      </c>
      <c r="AX89" s="11" t="s">
        <v>75</v>
      </c>
      <c r="AY89" s="243" t="s">
        <v>131</v>
      </c>
    </row>
    <row r="90" s="12" customFormat="1">
      <c r="B90" s="244"/>
      <c r="C90" s="245"/>
      <c r="D90" s="235" t="s">
        <v>140</v>
      </c>
      <c r="E90" s="246" t="s">
        <v>21</v>
      </c>
      <c r="F90" s="247" t="s">
        <v>708</v>
      </c>
      <c r="G90" s="245"/>
      <c r="H90" s="248">
        <v>81</v>
      </c>
      <c r="I90" s="249"/>
      <c r="J90" s="245"/>
      <c r="K90" s="245"/>
      <c r="L90" s="250"/>
      <c r="M90" s="251"/>
      <c r="N90" s="252"/>
      <c r="O90" s="252"/>
      <c r="P90" s="252"/>
      <c r="Q90" s="252"/>
      <c r="R90" s="252"/>
      <c r="S90" s="252"/>
      <c r="T90" s="253"/>
      <c r="AT90" s="254" t="s">
        <v>140</v>
      </c>
      <c r="AU90" s="254" t="s">
        <v>85</v>
      </c>
      <c r="AV90" s="12" t="s">
        <v>85</v>
      </c>
      <c r="AW90" s="12" t="s">
        <v>39</v>
      </c>
      <c r="AX90" s="12" t="s">
        <v>83</v>
      </c>
      <c r="AY90" s="254" t="s">
        <v>131</v>
      </c>
    </row>
    <row r="91" s="1" customFormat="1" ht="51" customHeight="1">
      <c r="B91" s="46"/>
      <c r="C91" s="221" t="s">
        <v>85</v>
      </c>
      <c r="D91" s="221" t="s">
        <v>133</v>
      </c>
      <c r="E91" s="222" t="s">
        <v>143</v>
      </c>
      <c r="F91" s="223" t="s">
        <v>144</v>
      </c>
      <c r="G91" s="224" t="s">
        <v>136</v>
      </c>
      <c r="H91" s="225">
        <v>68</v>
      </c>
      <c r="I91" s="226"/>
      <c r="J91" s="227">
        <f>ROUND(I91*H91,2)</f>
        <v>0</v>
      </c>
      <c r="K91" s="223" t="s">
        <v>137</v>
      </c>
      <c r="L91" s="72"/>
      <c r="M91" s="228" t="s">
        <v>21</v>
      </c>
      <c r="N91" s="229" t="s">
        <v>46</v>
      </c>
      <c r="O91" s="47"/>
      <c r="P91" s="230">
        <f>O91*H91</f>
        <v>0</v>
      </c>
      <c r="Q91" s="230">
        <v>0</v>
      </c>
      <c r="R91" s="230">
        <f>Q91*H91</f>
        <v>0</v>
      </c>
      <c r="S91" s="230">
        <v>0.26000000000000001</v>
      </c>
      <c r="T91" s="231">
        <f>S91*H91</f>
        <v>17.68</v>
      </c>
      <c r="AR91" s="24" t="s">
        <v>138</v>
      </c>
      <c r="AT91" s="24" t="s">
        <v>133</v>
      </c>
      <c r="AU91" s="24" t="s">
        <v>85</v>
      </c>
      <c r="AY91" s="24" t="s">
        <v>131</v>
      </c>
      <c r="BE91" s="232">
        <f>IF(N91="základní",J91,0)</f>
        <v>0</v>
      </c>
      <c r="BF91" s="232">
        <f>IF(N91="snížená",J91,0)</f>
        <v>0</v>
      </c>
      <c r="BG91" s="232">
        <f>IF(N91="zákl. přenesená",J91,0)</f>
        <v>0</v>
      </c>
      <c r="BH91" s="232">
        <f>IF(N91="sníž. přenesená",J91,0)</f>
        <v>0</v>
      </c>
      <c r="BI91" s="232">
        <f>IF(N91="nulová",J91,0)</f>
        <v>0</v>
      </c>
      <c r="BJ91" s="24" t="s">
        <v>83</v>
      </c>
      <c r="BK91" s="232">
        <f>ROUND(I91*H91,2)</f>
        <v>0</v>
      </c>
      <c r="BL91" s="24" t="s">
        <v>138</v>
      </c>
      <c r="BM91" s="24" t="s">
        <v>709</v>
      </c>
    </row>
    <row r="92" s="1" customFormat="1">
      <c r="B92" s="46"/>
      <c r="C92" s="74"/>
      <c r="D92" s="235" t="s">
        <v>146</v>
      </c>
      <c r="E92" s="74"/>
      <c r="F92" s="255" t="s">
        <v>147</v>
      </c>
      <c r="G92" s="74"/>
      <c r="H92" s="74"/>
      <c r="I92" s="191"/>
      <c r="J92" s="74"/>
      <c r="K92" s="74"/>
      <c r="L92" s="72"/>
      <c r="M92" s="256"/>
      <c r="N92" s="47"/>
      <c r="O92" s="47"/>
      <c r="P92" s="47"/>
      <c r="Q92" s="47"/>
      <c r="R92" s="47"/>
      <c r="S92" s="47"/>
      <c r="T92" s="95"/>
      <c r="AT92" s="24" t="s">
        <v>146</v>
      </c>
      <c r="AU92" s="24" t="s">
        <v>85</v>
      </c>
    </row>
    <row r="93" s="11" customFormat="1">
      <c r="B93" s="233"/>
      <c r="C93" s="234"/>
      <c r="D93" s="235" t="s">
        <v>140</v>
      </c>
      <c r="E93" s="236" t="s">
        <v>21</v>
      </c>
      <c r="F93" s="237" t="s">
        <v>707</v>
      </c>
      <c r="G93" s="234"/>
      <c r="H93" s="236" t="s">
        <v>21</v>
      </c>
      <c r="I93" s="238"/>
      <c r="J93" s="234"/>
      <c r="K93" s="234"/>
      <c r="L93" s="239"/>
      <c r="M93" s="240"/>
      <c r="N93" s="241"/>
      <c r="O93" s="241"/>
      <c r="P93" s="241"/>
      <c r="Q93" s="241"/>
      <c r="R93" s="241"/>
      <c r="S93" s="241"/>
      <c r="T93" s="242"/>
      <c r="AT93" s="243" t="s">
        <v>140</v>
      </c>
      <c r="AU93" s="243" t="s">
        <v>85</v>
      </c>
      <c r="AV93" s="11" t="s">
        <v>83</v>
      </c>
      <c r="AW93" s="11" t="s">
        <v>39</v>
      </c>
      <c r="AX93" s="11" t="s">
        <v>75</v>
      </c>
      <c r="AY93" s="243" t="s">
        <v>131</v>
      </c>
    </row>
    <row r="94" s="12" customFormat="1">
      <c r="B94" s="244"/>
      <c r="C94" s="245"/>
      <c r="D94" s="235" t="s">
        <v>140</v>
      </c>
      <c r="E94" s="246" t="s">
        <v>21</v>
      </c>
      <c r="F94" s="247" t="s">
        <v>710</v>
      </c>
      <c r="G94" s="245"/>
      <c r="H94" s="248">
        <v>68</v>
      </c>
      <c r="I94" s="249"/>
      <c r="J94" s="245"/>
      <c r="K94" s="245"/>
      <c r="L94" s="250"/>
      <c r="M94" s="251"/>
      <c r="N94" s="252"/>
      <c r="O94" s="252"/>
      <c r="P94" s="252"/>
      <c r="Q94" s="252"/>
      <c r="R94" s="252"/>
      <c r="S94" s="252"/>
      <c r="T94" s="253"/>
      <c r="AT94" s="254" t="s">
        <v>140</v>
      </c>
      <c r="AU94" s="254" t="s">
        <v>85</v>
      </c>
      <c r="AV94" s="12" t="s">
        <v>85</v>
      </c>
      <c r="AW94" s="12" t="s">
        <v>39</v>
      </c>
      <c r="AX94" s="12" t="s">
        <v>83</v>
      </c>
      <c r="AY94" s="254" t="s">
        <v>131</v>
      </c>
    </row>
    <row r="95" s="1" customFormat="1" ht="51" customHeight="1">
      <c r="B95" s="46"/>
      <c r="C95" s="221" t="s">
        <v>138</v>
      </c>
      <c r="D95" s="221" t="s">
        <v>133</v>
      </c>
      <c r="E95" s="222" t="s">
        <v>155</v>
      </c>
      <c r="F95" s="223" t="s">
        <v>156</v>
      </c>
      <c r="G95" s="224" t="s">
        <v>136</v>
      </c>
      <c r="H95" s="225">
        <v>126</v>
      </c>
      <c r="I95" s="226"/>
      <c r="J95" s="227">
        <f>ROUND(I95*H95,2)</f>
        <v>0</v>
      </c>
      <c r="K95" s="223" t="s">
        <v>137</v>
      </c>
      <c r="L95" s="72"/>
      <c r="M95" s="228" t="s">
        <v>21</v>
      </c>
      <c r="N95" s="229" t="s">
        <v>46</v>
      </c>
      <c r="O95" s="47"/>
      <c r="P95" s="230">
        <f>O95*H95</f>
        <v>0</v>
      </c>
      <c r="Q95" s="230">
        <v>0</v>
      </c>
      <c r="R95" s="230">
        <f>Q95*H95</f>
        <v>0</v>
      </c>
      <c r="S95" s="230">
        <v>0.28999999999999998</v>
      </c>
      <c r="T95" s="231">
        <f>S95*H95</f>
        <v>36.539999999999999</v>
      </c>
      <c r="AR95" s="24" t="s">
        <v>138</v>
      </c>
      <c r="AT95" s="24" t="s">
        <v>133</v>
      </c>
      <c r="AU95" s="24" t="s">
        <v>85</v>
      </c>
      <c r="AY95" s="24" t="s">
        <v>131</v>
      </c>
      <c r="BE95" s="232">
        <f>IF(N95="základní",J95,0)</f>
        <v>0</v>
      </c>
      <c r="BF95" s="232">
        <f>IF(N95="snížená",J95,0)</f>
        <v>0</v>
      </c>
      <c r="BG95" s="232">
        <f>IF(N95="zákl. přenesená",J95,0)</f>
        <v>0</v>
      </c>
      <c r="BH95" s="232">
        <f>IF(N95="sníž. přenesená",J95,0)</f>
        <v>0</v>
      </c>
      <c r="BI95" s="232">
        <f>IF(N95="nulová",J95,0)</f>
        <v>0</v>
      </c>
      <c r="BJ95" s="24" t="s">
        <v>83</v>
      </c>
      <c r="BK95" s="232">
        <f>ROUND(I95*H95,2)</f>
        <v>0</v>
      </c>
      <c r="BL95" s="24" t="s">
        <v>138</v>
      </c>
      <c r="BM95" s="24" t="s">
        <v>711</v>
      </c>
    </row>
    <row r="96" s="11" customFormat="1">
      <c r="B96" s="233"/>
      <c r="C96" s="234"/>
      <c r="D96" s="235" t="s">
        <v>140</v>
      </c>
      <c r="E96" s="236" t="s">
        <v>21</v>
      </c>
      <c r="F96" s="237" t="s">
        <v>707</v>
      </c>
      <c r="G96" s="234"/>
      <c r="H96" s="236" t="s">
        <v>21</v>
      </c>
      <c r="I96" s="238"/>
      <c r="J96" s="234"/>
      <c r="K96" s="234"/>
      <c r="L96" s="239"/>
      <c r="M96" s="240"/>
      <c r="N96" s="241"/>
      <c r="O96" s="241"/>
      <c r="P96" s="241"/>
      <c r="Q96" s="241"/>
      <c r="R96" s="241"/>
      <c r="S96" s="241"/>
      <c r="T96" s="242"/>
      <c r="AT96" s="243" t="s">
        <v>140</v>
      </c>
      <c r="AU96" s="243" t="s">
        <v>85</v>
      </c>
      <c r="AV96" s="11" t="s">
        <v>83</v>
      </c>
      <c r="AW96" s="11" t="s">
        <v>39</v>
      </c>
      <c r="AX96" s="11" t="s">
        <v>75</v>
      </c>
      <c r="AY96" s="243" t="s">
        <v>131</v>
      </c>
    </row>
    <row r="97" s="12" customFormat="1">
      <c r="B97" s="244"/>
      <c r="C97" s="245"/>
      <c r="D97" s="235" t="s">
        <v>140</v>
      </c>
      <c r="E97" s="246" t="s">
        <v>21</v>
      </c>
      <c r="F97" s="247" t="s">
        <v>712</v>
      </c>
      <c r="G97" s="245"/>
      <c r="H97" s="248">
        <v>126</v>
      </c>
      <c r="I97" s="249"/>
      <c r="J97" s="245"/>
      <c r="K97" s="245"/>
      <c r="L97" s="250"/>
      <c r="M97" s="251"/>
      <c r="N97" s="252"/>
      <c r="O97" s="252"/>
      <c r="P97" s="252"/>
      <c r="Q97" s="252"/>
      <c r="R97" s="252"/>
      <c r="S97" s="252"/>
      <c r="T97" s="253"/>
      <c r="AT97" s="254" t="s">
        <v>140</v>
      </c>
      <c r="AU97" s="254" t="s">
        <v>85</v>
      </c>
      <c r="AV97" s="12" t="s">
        <v>85</v>
      </c>
      <c r="AW97" s="12" t="s">
        <v>39</v>
      </c>
      <c r="AX97" s="12" t="s">
        <v>83</v>
      </c>
      <c r="AY97" s="254" t="s">
        <v>131</v>
      </c>
    </row>
    <row r="98" s="1" customFormat="1" ht="51" customHeight="1">
      <c r="B98" s="46"/>
      <c r="C98" s="221" t="s">
        <v>159</v>
      </c>
      <c r="D98" s="221" t="s">
        <v>133</v>
      </c>
      <c r="E98" s="222" t="s">
        <v>160</v>
      </c>
      <c r="F98" s="223" t="s">
        <v>161</v>
      </c>
      <c r="G98" s="224" t="s">
        <v>136</v>
      </c>
      <c r="H98" s="225">
        <v>19</v>
      </c>
      <c r="I98" s="226"/>
      <c r="J98" s="227">
        <f>ROUND(I98*H98,2)</f>
        <v>0</v>
      </c>
      <c r="K98" s="223" t="s">
        <v>137</v>
      </c>
      <c r="L98" s="72"/>
      <c r="M98" s="228" t="s">
        <v>21</v>
      </c>
      <c r="N98" s="229" t="s">
        <v>46</v>
      </c>
      <c r="O98" s="47"/>
      <c r="P98" s="230">
        <f>O98*H98</f>
        <v>0</v>
      </c>
      <c r="Q98" s="230">
        <v>0</v>
      </c>
      <c r="R98" s="230">
        <f>Q98*H98</f>
        <v>0</v>
      </c>
      <c r="S98" s="230">
        <v>0.44</v>
      </c>
      <c r="T98" s="231">
        <f>S98*H98</f>
        <v>8.3599999999999994</v>
      </c>
      <c r="AR98" s="24" t="s">
        <v>138</v>
      </c>
      <c r="AT98" s="24" t="s">
        <v>133</v>
      </c>
      <c r="AU98" s="24" t="s">
        <v>85</v>
      </c>
      <c r="AY98" s="24" t="s">
        <v>131</v>
      </c>
      <c r="BE98" s="232">
        <f>IF(N98="základní",J98,0)</f>
        <v>0</v>
      </c>
      <c r="BF98" s="232">
        <f>IF(N98="snížená",J98,0)</f>
        <v>0</v>
      </c>
      <c r="BG98" s="232">
        <f>IF(N98="zákl. přenesená",J98,0)</f>
        <v>0</v>
      </c>
      <c r="BH98" s="232">
        <f>IF(N98="sníž. přenesená",J98,0)</f>
        <v>0</v>
      </c>
      <c r="BI98" s="232">
        <f>IF(N98="nulová",J98,0)</f>
        <v>0</v>
      </c>
      <c r="BJ98" s="24" t="s">
        <v>83</v>
      </c>
      <c r="BK98" s="232">
        <f>ROUND(I98*H98,2)</f>
        <v>0</v>
      </c>
      <c r="BL98" s="24" t="s">
        <v>138</v>
      </c>
      <c r="BM98" s="24" t="s">
        <v>713</v>
      </c>
    </row>
    <row r="99" s="11" customFormat="1">
      <c r="B99" s="233"/>
      <c r="C99" s="234"/>
      <c r="D99" s="235" t="s">
        <v>140</v>
      </c>
      <c r="E99" s="236" t="s">
        <v>21</v>
      </c>
      <c r="F99" s="237" t="s">
        <v>707</v>
      </c>
      <c r="G99" s="234"/>
      <c r="H99" s="236" t="s">
        <v>21</v>
      </c>
      <c r="I99" s="238"/>
      <c r="J99" s="234"/>
      <c r="K99" s="234"/>
      <c r="L99" s="239"/>
      <c r="M99" s="240"/>
      <c r="N99" s="241"/>
      <c r="O99" s="241"/>
      <c r="P99" s="241"/>
      <c r="Q99" s="241"/>
      <c r="R99" s="241"/>
      <c r="S99" s="241"/>
      <c r="T99" s="242"/>
      <c r="AT99" s="243" t="s">
        <v>140</v>
      </c>
      <c r="AU99" s="243" t="s">
        <v>85</v>
      </c>
      <c r="AV99" s="11" t="s">
        <v>83</v>
      </c>
      <c r="AW99" s="11" t="s">
        <v>39</v>
      </c>
      <c r="AX99" s="11" t="s">
        <v>75</v>
      </c>
      <c r="AY99" s="243" t="s">
        <v>131</v>
      </c>
    </row>
    <row r="100" s="12" customFormat="1">
      <c r="B100" s="244"/>
      <c r="C100" s="245"/>
      <c r="D100" s="235" t="s">
        <v>140</v>
      </c>
      <c r="E100" s="246" t="s">
        <v>21</v>
      </c>
      <c r="F100" s="247" t="s">
        <v>714</v>
      </c>
      <c r="G100" s="245"/>
      <c r="H100" s="248">
        <v>19</v>
      </c>
      <c r="I100" s="249"/>
      <c r="J100" s="245"/>
      <c r="K100" s="245"/>
      <c r="L100" s="250"/>
      <c r="M100" s="251"/>
      <c r="N100" s="252"/>
      <c r="O100" s="252"/>
      <c r="P100" s="252"/>
      <c r="Q100" s="252"/>
      <c r="R100" s="252"/>
      <c r="S100" s="252"/>
      <c r="T100" s="253"/>
      <c r="AT100" s="254" t="s">
        <v>140</v>
      </c>
      <c r="AU100" s="254" t="s">
        <v>85</v>
      </c>
      <c r="AV100" s="12" t="s">
        <v>85</v>
      </c>
      <c r="AW100" s="12" t="s">
        <v>39</v>
      </c>
      <c r="AX100" s="12" t="s">
        <v>83</v>
      </c>
      <c r="AY100" s="254" t="s">
        <v>131</v>
      </c>
    </row>
    <row r="101" s="1" customFormat="1" ht="51" customHeight="1">
      <c r="B101" s="46"/>
      <c r="C101" s="221" t="s">
        <v>164</v>
      </c>
      <c r="D101" s="221" t="s">
        <v>133</v>
      </c>
      <c r="E101" s="222" t="s">
        <v>165</v>
      </c>
      <c r="F101" s="223" t="s">
        <v>166</v>
      </c>
      <c r="G101" s="224" t="s">
        <v>136</v>
      </c>
      <c r="H101" s="225">
        <v>62</v>
      </c>
      <c r="I101" s="226"/>
      <c r="J101" s="227">
        <f>ROUND(I101*H101,2)</f>
        <v>0</v>
      </c>
      <c r="K101" s="223" t="s">
        <v>137</v>
      </c>
      <c r="L101" s="72"/>
      <c r="M101" s="228" t="s">
        <v>21</v>
      </c>
      <c r="N101" s="229" t="s">
        <v>46</v>
      </c>
      <c r="O101" s="47"/>
      <c r="P101" s="230">
        <f>O101*H101</f>
        <v>0</v>
      </c>
      <c r="Q101" s="230">
        <v>0</v>
      </c>
      <c r="R101" s="230">
        <f>Q101*H101</f>
        <v>0</v>
      </c>
      <c r="S101" s="230">
        <v>0.33000000000000002</v>
      </c>
      <c r="T101" s="231">
        <f>S101*H101</f>
        <v>20.460000000000001</v>
      </c>
      <c r="AR101" s="24" t="s">
        <v>138</v>
      </c>
      <c r="AT101" s="24" t="s">
        <v>133</v>
      </c>
      <c r="AU101" s="24" t="s">
        <v>85</v>
      </c>
      <c r="AY101" s="24" t="s">
        <v>131</v>
      </c>
      <c r="BE101" s="232">
        <f>IF(N101="základní",J101,0)</f>
        <v>0</v>
      </c>
      <c r="BF101" s="232">
        <f>IF(N101="snížená",J101,0)</f>
        <v>0</v>
      </c>
      <c r="BG101" s="232">
        <f>IF(N101="zákl. přenesená",J101,0)</f>
        <v>0</v>
      </c>
      <c r="BH101" s="232">
        <f>IF(N101="sníž. přenesená",J101,0)</f>
        <v>0</v>
      </c>
      <c r="BI101" s="232">
        <f>IF(N101="nulová",J101,0)</f>
        <v>0</v>
      </c>
      <c r="BJ101" s="24" t="s">
        <v>83</v>
      </c>
      <c r="BK101" s="232">
        <f>ROUND(I101*H101,2)</f>
        <v>0</v>
      </c>
      <c r="BL101" s="24" t="s">
        <v>138</v>
      </c>
      <c r="BM101" s="24" t="s">
        <v>715</v>
      </c>
    </row>
    <row r="102" s="11" customFormat="1">
      <c r="B102" s="233"/>
      <c r="C102" s="234"/>
      <c r="D102" s="235" t="s">
        <v>140</v>
      </c>
      <c r="E102" s="236" t="s">
        <v>21</v>
      </c>
      <c r="F102" s="237" t="s">
        <v>141</v>
      </c>
      <c r="G102" s="234"/>
      <c r="H102" s="236" t="s">
        <v>21</v>
      </c>
      <c r="I102" s="238"/>
      <c r="J102" s="234"/>
      <c r="K102" s="234"/>
      <c r="L102" s="239"/>
      <c r="M102" s="240"/>
      <c r="N102" s="241"/>
      <c r="O102" s="241"/>
      <c r="P102" s="241"/>
      <c r="Q102" s="241"/>
      <c r="R102" s="241"/>
      <c r="S102" s="241"/>
      <c r="T102" s="242"/>
      <c r="AT102" s="243" t="s">
        <v>140</v>
      </c>
      <c r="AU102" s="243" t="s">
        <v>85</v>
      </c>
      <c r="AV102" s="11" t="s">
        <v>83</v>
      </c>
      <c r="AW102" s="11" t="s">
        <v>39</v>
      </c>
      <c r="AX102" s="11" t="s">
        <v>75</v>
      </c>
      <c r="AY102" s="243" t="s">
        <v>131</v>
      </c>
    </row>
    <row r="103" s="12" customFormat="1">
      <c r="B103" s="244"/>
      <c r="C103" s="245"/>
      <c r="D103" s="235" t="s">
        <v>140</v>
      </c>
      <c r="E103" s="246" t="s">
        <v>21</v>
      </c>
      <c r="F103" s="247" t="s">
        <v>716</v>
      </c>
      <c r="G103" s="245"/>
      <c r="H103" s="248">
        <v>62</v>
      </c>
      <c r="I103" s="249"/>
      <c r="J103" s="245"/>
      <c r="K103" s="245"/>
      <c r="L103" s="250"/>
      <c r="M103" s="251"/>
      <c r="N103" s="252"/>
      <c r="O103" s="252"/>
      <c r="P103" s="252"/>
      <c r="Q103" s="252"/>
      <c r="R103" s="252"/>
      <c r="S103" s="252"/>
      <c r="T103" s="253"/>
      <c r="AT103" s="254" t="s">
        <v>140</v>
      </c>
      <c r="AU103" s="254" t="s">
        <v>85</v>
      </c>
      <c r="AV103" s="12" t="s">
        <v>85</v>
      </c>
      <c r="AW103" s="12" t="s">
        <v>39</v>
      </c>
      <c r="AX103" s="12" t="s">
        <v>83</v>
      </c>
      <c r="AY103" s="254" t="s">
        <v>131</v>
      </c>
    </row>
    <row r="104" s="1" customFormat="1" ht="51" customHeight="1">
      <c r="B104" s="46"/>
      <c r="C104" s="221" t="s">
        <v>169</v>
      </c>
      <c r="D104" s="221" t="s">
        <v>133</v>
      </c>
      <c r="E104" s="222" t="s">
        <v>170</v>
      </c>
      <c r="F104" s="223" t="s">
        <v>171</v>
      </c>
      <c r="G104" s="224" t="s">
        <v>136</v>
      </c>
      <c r="H104" s="225">
        <v>215</v>
      </c>
      <c r="I104" s="226"/>
      <c r="J104" s="227">
        <f>ROUND(I104*H104,2)</f>
        <v>0</v>
      </c>
      <c r="K104" s="223" t="s">
        <v>137</v>
      </c>
      <c r="L104" s="72"/>
      <c r="M104" s="228" t="s">
        <v>21</v>
      </c>
      <c r="N104" s="229" t="s">
        <v>46</v>
      </c>
      <c r="O104" s="47"/>
      <c r="P104" s="230">
        <f>O104*H104</f>
        <v>0</v>
      </c>
      <c r="Q104" s="230">
        <v>0</v>
      </c>
      <c r="R104" s="230">
        <f>Q104*H104</f>
        <v>0</v>
      </c>
      <c r="S104" s="230">
        <v>0.63</v>
      </c>
      <c r="T104" s="231">
        <f>S104*H104</f>
        <v>135.44999999999999</v>
      </c>
      <c r="AR104" s="24" t="s">
        <v>138</v>
      </c>
      <c r="AT104" s="24" t="s">
        <v>133</v>
      </c>
      <c r="AU104" s="24" t="s">
        <v>85</v>
      </c>
      <c r="AY104" s="24" t="s">
        <v>131</v>
      </c>
      <c r="BE104" s="232">
        <f>IF(N104="základní",J104,0)</f>
        <v>0</v>
      </c>
      <c r="BF104" s="232">
        <f>IF(N104="snížená",J104,0)</f>
        <v>0</v>
      </c>
      <c r="BG104" s="232">
        <f>IF(N104="zákl. přenesená",J104,0)</f>
        <v>0</v>
      </c>
      <c r="BH104" s="232">
        <f>IF(N104="sníž. přenesená",J104,0)</f>
        <v>0</v>
      </c>
      <c r="BI104" s="232">
        <f>IF(N104="nulová",J104,0)</f>
        <v>0</v>
      </c>
      <c r="BJ104" s="24" t="s">
        <v>83</v>
      </c>
      <c r="BK104" s="232">
        <f>ROUND(I104*H104,2)</f>
        <v>0</v>
      </c>
      <c r="BL104" s="24" t="s">
        <v>138</v>
      </c>
      <c r="BM104" s="24" t="s">
        <v>717</v>
      </c>
    </row>
    <row r="105" s="11" customFormat="1">
      <c r="B105" s="233"/>
      <c r="C105" s="234"/>
      <c r="D105" s="235" t="s">
        <v>140</v>
      </c>
      <c r="E105" s="236" t="s">
        <v>21</v>
      </c>
      <c r="F105" s="237" t="s">
        <v>707</v>
      </c>
      <c r="G105" s="234"/>
      <c r="H105" s="236" t="s">
        <v>21</v>
      </c>
      <c r="I105" s="238"/>
      <c r="J105" s="234"/>
      <c r="K105" s="234"/>
      <c r="L105" s="239"/>
      <c r="M105" s="240"/>
      <c r="N105" s="241"/>
      <c r="O105" s="241"/>
      <c r="P105" s="241"/>
      <c r="Q105" s="241"/>
      <c r="R105" s="241"/>
      <c r="S105" s="241"/>
      <c r="T105" s="242"/>
      <c r="AT105" s="243" t="s">
        <v>140</v>
      </c>
      <c r="AU105" s="243" t="s">
        <v>85</v>
      </c>
      <c r="AV105" s="11" t="s">
        <v>83</v>
      </c>
      <c r="AW105" s="11" t="s">
        <v>39</v>
      </c>
      <c r="AX105" s="11" t="s">
        <v>75</v>
      </c>
      <c r="AY105" s="243" t="s">
        <v>131</v>
      </c>
    </row>
    <row r="106" s="12" customFormat="1">
      <c r="B106" s="244"/>
      <c r="C106" s="245"/>
      <c r="D106" s="235" t="s">
        <v>140</v>
      </c>
      <c r="E106" s="246" t="s">
        <v>21</v>
      </c>
      <c r="F106" s="247" t="s">
        <v>718</v>
      </c>
      <c r="G106" s="245"/>
      <c r="H106" s="248">
        <v>215</v>
      </c>
      <c r="I106" s="249"/>
      <c r="J106" s="245"/>
      <c r="K106" s="245"/>
      <c r="L106" s="250"/>
      <c r="M106" s="251"/>
      <c r="N106" s="252"/>
      <c r="O106" s="252"/>
      <c r="P106" s="252"/>
      <c r="Q106" s="252"/>
      <c r="R106" s="252"/>
      <c r="S106" s="252"/>
      <c r="T106" s="253"/>
      <c r="AT106" s="254" t="s">
        <v>140</v>
      </c>
      <c r="AU106" s="254" t="s">
        <v>85</v>
      </c>
      <c r="AV106" s="12" t="s">
        <v>85</v>
      </c>
      <c r="AW106" s="12" t="s">
        <v>39</v>
      </c>
      <c r="AX106" s="12" t="s">
        <v>83</v>
      </c>
      <c r="AY106" s="254" t="s">
        <v>131</v>
      </c>
    </row>
    <row r="107" s="1" customFormat="1" ht="38.25" customHeight="1">
      <c r="B107" s="46"/>
      <c r="C107" s="221" t="s">
        <v>174</v>
      </c>
      <c r="D107" s="221" t="s">
        <v>133</v>
      </c>
      <c r="E107" s="222" t="s">
        <v>175</v>
      </c>
      <c r="F107" s="223" t="s">
        <v>176</v>
      </c>
      <c r="G107" s="224" t="s">
        <v>177</v>
      </c>
      <c r="H107" s="225">
        <v>85</v>
      </c>
      <c r="I107" s="226"/>
      <c r="J107" s="227">
        <f>ROUND(I107*H107,2)</f>
        <v>0</v>
      </c>
      <c r="K107" s="223" t="s">
        <v>137</v>
      </c>
      <c r="L107" s="72"/>
      <c r="M107" s="228" t="s">
        <v>21</v>
      </c>
      <c r="N107" s="229" t="s">
        <v>46</v>
      </c>
      <c r="O107" s="47"/>
      <c r="P107" s="230">
        <f>O107*H107</f>
        <v>0</v>
      </c>
      <c r="Q107" s="230">
        <v>0</v>
      </c>
      <c r="R107" s="230">
        <f>Q107*H107</f>
        <v>0</v>
      </c>
      <c r="S107" s="230">
        <v>0.20499999999999999</v>
      </c>
      <c r="T107" s="231">
        <f>S107*H107</f>
        <v>17.425000000000001</v>
      </c>
      <c r="AR107" s="24" t="s">
        <v>138</v>
      </c>
      <c r="AT107" s="24" t="s">
        <v>133</v>
      </c>
      <c r="AU107" s="24" t="s">
        <v>85</v>
      </c>
      <c r="AY107" s="24" t="s">
        <v>131</v>
      </c>
      <c r="BE107" s="232">
        <f>IF(N107="základní",J107,0)</f>
        <v>0</v>
      </c>
      <c r="BF107" s="232">
        <f>IF(N107="snížená",J107,0)</f>
        <v>0</v>
      </c>
      <c r="BG107" s="232">
        <f>IF(N107="zákl. přenesená",J107,0)</f>
        <v>0</v>
      </c>
      <c r="BH107" s="232">
        <f>IF(N107="sníž. přenesená",J107,0)</f>
        <v>0</v>
      </c>
      <c r="BI107" s="232">
        <f>IF(N107="nulová",J107,0)</f>
        <v>0</v>
      </c>
      <c r="BJ107" s="24" t="s">
        <v>83</v>
      </c>
      <c r="BK107" s="232">
        <f>ROUND(I107*H107,2)</f>
        <v>0</v>
      </c>
      <c r="BL107" s="24" t="s">
        <v>138</v>
      </c>
      <c r="BM107" s="24" t="s">
        <v>719</v>
      </c>
    </row>
    <row r="108" s="11" customFormat="1">
      <c r="B108" s="233"/>
      <c r="C108" s="234"/>
      <c r="D108" s="235" t="s">
        <v>140</v>
      </c>
      <c r="E108" s="236" t="s">
        <v>21</v>
      </c>
      <c r="F108" s="237" t="s">
        <v>707</v>
      </c>
      <c r="G108" s="234"/>
      <c r="H108" s="236" t="s">
        <v>21</v>
      </c>
      <c r="I108" s="238"/>
      <c r="J108" s="234"/>
      <c r="K108" s="234"/>
      <c r="L108" s="239"/>
      <c r="M108" s="240"/>
      <c r="N108" s="241"/>
      <c r="O108" s="241"/>
      <c r="P108" s="241"/>
      <c r="Q108" s="241"/>
      <c r="R108" s="241"/>
      <c r="S108" s="241"/>
      <c r="T108" s="242"/>
      <c r="AT108" s="243" t="s">
        <v>140</v>
      </c>
      <c r="AU108" s="243" t="s">
        <v>85</v>
      </c>
      <c r="AV108" s="11" t="s">
        <v>83</v>
      </c>
      <c r="AW108" s="11" t="s">
        <v>39</v>
      </c>
      <c r="AX108" s="11" t="s">
        <v>75</v>
      </c>
      <c r="AY108" s="243" t="s">
        <v>131</v>
      </c>
    </row>
    <row r="109" s="12" customFormat="1">
      <c r="B109" s="244"/>
      <c r="C109" s="245"/>
      <c r="D109" s="235" t="s">
        <v>140</v>
      </c>
      <c r="E109" s="246" t="s">
        <v>21</v>
      </c>
      <c r="F109" s="247" t="s">
        <v>720</v>
      </c>
      <c r="G109" s="245"/>
      <c r="H109" s="248">
        <v>85</v>
      </c>
      <c r="I109" s="249"/>
      <c r="J109" s="245"/>
      <c r="K109" s="245"/>
      <c r="L109" s="250"/>
      <c r="M109" s="251"/>
      <c r="N109" s="252"/>
      <c r="O109" s="252"/>
      <c r="P109" s="252"/>
      <c r="Q109" s="252"/>
      <c r="R109" s="252"/>
      <c r="S109" s="252"/>
      <c r="T109" s="253"/>
      <c r="AT109" s="254" t="s">
        <v>140</v>
      </c>
      <c r="AU109" s="254" t="s">
        <v>85</v>
      </c>
      <c r="AV109" s="12" t="s">
        <v>85</v>
      </c>
      <c r="AW109" s="12" t="s">
        <v>39</v>
      </c>
      <c r="AX109" s="12" t="s">
        <v>83</v>
      </c>
      <c r="AY109" s="254" t="s">
        <v>131</v>
      </c>
    </row>
    <row r="110" s="1" customFormat="1" ht="38.25" customHeight="1">
      <c r="B110" s="46"/>
      <c r="C110" s="221" t="s">
        <v>180</v>
      </c>
      <c r="D110" s="221" t="s">
        <v>133</v>
      </c>
      <c r="E110" s="222" t="s">
        <v>181</v>
      </c>
      <c r="F110" s="223" t="s">
        <v>182</v>
      </c>
      <c r="G110" s="224" t="s">
        <v>177</v>
      </c>
      <c r="H110" s="225">
        <v>45</v>
      </c>
      <c r="I110" s="226"/>
      <c r="J110" s="227">
        <f>ROUND(I110*H110,2)</f>
        <v>0</v>
      </c>
      <c r="K110" s="223" t="s">
        <v>137</v>
      </c>
      <c r="L110" s="72"/>
      <c r="M110" s="228" t="s">
        <v>21</v>
      </c>
      <c r="N110" s="229" t="s">
        <v>46</v>
      </c>
      <c r="O110" s="47"/>
      <c r="P110" s="230">
        <f>O110*H110</f>
        <v>0</v>
      </c>
      <c r="Q110" s="230">
        <v>0</v>
      </c>
      <c r="R110" s="230">
        <f>Q110*H110</f>
        <v>0</v>
      </c>
      <c r="S110" s="230">
        <v>0.040000000000000001</v>
      </c>
      <c r="T110" s="231">
        <f>S110*H110</f>
        <v>1.8</v>
      </c>
      <c r="AR110" s="24" t="s">
        <v>138</v>
      </c>
      <c r="AT110" s="24" t="s">
        <v>133</v>
      </c>
      <c r="AU110" s="24" t="s">
        <v>85</v>
      </c>
      <c r="AY110" s="24" t="s">
        <v>131</v>
      </c>
      <c r="BE110" s="232">
        <f>IF(N110="základní",J110,0)</f>
        <v>0</v>
      </c>
      <c r="BF110" s="232">
        <f>IF(N110="snížená",J110,0)</f>
        <v>0</v>
      </c>
      <c r="BG110" s="232">
        <f>IF(N110="zákl. přenesená",J110,0)</f>
        <v>0</v>
      </c>
      <c r="BH110" s="232">
        <f>IF(N110="sníž. přenesená",J110,0)</f>
        <v>0</v>
      </c>
      <c r="BI110" s="232">
        <f>IF(N110="nulová",J110,0)</f>
        <v>0</v>
      </c>
      <c r="BJ110" s="24" t="s">
        <v>83</v>
      </c>
      <c r="BK110" s="232">
        <f>ROUND(I110*H110,2)</f>
        <v>0</v>
      </c>
      <c r="BL110" s="24" t="s">
        <v>138</v>
      </c>
      <c r="BM110" s="24" t="s">
        <v>721</v>
      </c>
    </row>
    <row r="111" s="1" customFormat="1">
      <c r="B111" s="46"/>
      <c r="C111" s="74"/>
      <c r="D111" s="235" t="s">
        <v>146</v>
      </c>
      <c r="E111" s="74"/>
      <c r="F111" s="255" t="s">
        <v>184</v>
      </c>
      <c r="G111" s="74"/>
      <c r="H111" s="74"/>
      <c r="I111" s="191"/>
      <c r="J111" s="74"/>
      <c r="K111" s="74"/>
      <c r="L111" s="72"/>
      <c r="M111" s="256"/>
      <c r="N111" s="47"/>
      <c r="O111" s="47"/>
      <c r="P111" s="47"/>
      <c r="Q111" s="47"/>
      <c r="R111" s="47"/>
      <c r="S111" s="47"/>
      <c r="T111" s="95"/>
      <c r="AT111" s="24" t="s">
        <v>146</v>
      </c>
      <c r="AU111" s="24" t="s">
        <v>85</v>
      </c>
    </row>
    <row r="112" s="11" customFormat="1">
      <c r="B112" s="233"/>
      <c r="C112" s="234"/>
      <c r="D112" s="235" t="s">
        <v>140</v>
      </c>
      <c r="E112" s="236" t="s">
        <v>21</v>
      </c>
      <c r="F112" s="237" t="s">
        <v>707</v>
      </c>
      <c r="G112" s="234"/>
      <c r="H112" s="236" t="s">
        <v>21</v>
      </c>
      <c r="I112" s="238"/>
      <c r="J112" s="234"/>
      <c r="K112" s="234"/>
      <c r="L112" s="239"/>
      <c r="M112" s="240"/>
      <c r="N112" s="241"/>
      <c r="O112" s="241"/>
      <c r="P112" s="241"/>
      <c r="Q112" s="241"/>
      <c r="R112" s="241"/>
      <c r="S112" s="241"/>
      <c r="T112" s="242"/>
      <c r="AT112" s="243" t="s">
        <v>140</v>
      </c>
      <c r="AU112" s="243" t="s">
        <v>85</v>
      </c>
      <c r="AV112" s="11" t="s">
        <v>83</v>
      </c>
      <c r="AW112" s="11" t="s">
        <v>39</v>
      </c>
      <c r="AX112" s="11" t="s">
        <v>75</v>
      </c>
      <c r="AY112" s="243" t="s">
        <v>131</v>
      </c>
    </row>
    <row r="113" s="12" customFormat="1">
      <c r="B113" s="244"/>
      <c r="C113" s="245"/>
      <c r="D113" s="235" t="s">
        <v>140</v>
      </c>
      <c r="E113" s="246" t="s">
        <v>21</v>
      </c>
      <c r="F113" s="247" t="s">
        <v>722</v>
      </c>
      <c r="G113" s="245"/>
      <c r="H113" s="248">
        <v>45</v>
      </c>
      <c r="I113" s="249"/>
      <c r="J113" s="245"/>
      <c r="K113" s="245"/>
      <c r="L113" s="250"/>
      <c r="M113" s="251"/>
      <c r="N113" s="252"/>
      <c r="O113" s="252"/>
      <c r="P113" s="252"/>
      <c r="Q113" s="252"/>
      <c r="R113" s="252"/>
      <c r="S113" s="252"/>
      <c r="T113" s="253"/>
      <c r="AT113" s="254" t="s">
        <v>140</v>
      </c>
      <c r="AU113" s="254" t="s">
        <v>85</v>
      </c>
      <c r="AV113" s="12" t="s">
        <v>85</v>
      </c>
      <c r="AW113" s="12" t="s">
        <v>39</v>
      </c>
      <c r="AX113" s="12" t="s">
        <v>83</v>
      </c>
      <c r="AY113" s="254" t="s">
        <v>131</v>
      </c>
    </row>
    <row r="114" s="1" customFormat="1" ht="63.75" customHeight="1">
      <c r="B114" s="46"/>
      <c r="C114" s="221" t="s">
        <v>186</v>
      </c>
      <c r="D114" s="221" t="s">
        <v>133</v>
      </c>
      <c r="E114" s="222" t="s">
        <v>187</v>
      </c>
      <c r="F114" s="223" t="s">
        <v>188</v>
      </c>
      <c r="G114" s="224" t="s">
        <v>177</v>
      </c>
      <c r="H114" s="225">
        <v>50</v>
      </c>
      <c r="I114" s="226"/>
      <c r="J114" s="227">
        <f>ROUND(I114*H114,2)</f>
        <v>0</v>
      </c>
      <c r="K114" s="223" t="s">
        <v>137</v>
      </c>
      <c r="L114" s="72"/>
      <c r="M114" s="228" t="s">
        <v>21</v>
      </c>
      <c r="N114" s="229" t="s">
        <v>46</v>
      </c>
      <c r="O114" s="47"/>
      <c r="P114" s="230">
        <f>O114*H114</f>
        <v>0</v>
      </c>
      <c r="Q114" s="230">
        <v>0.036904300000000001</v>
      </c>
      <c r="R114" s="230">
        <f>Q114*H114</f>
        <v>1.8452150000000001</v>
      </c>
      <c r="S114" s="230">
        <v>0</v>
      </c>
      <c r="T114" s="231">
        <f>S114*H114</f>
        <v>0</v>
      </c>
      <c r="AR114" s="24" t="s">
        <v>138</v>
      </c>
      <c r="AT114" s="24" t="s">
        <v>133</v>
      </c>
      <c r="AU114" s="24" t="s">
        <v>85</v>
      </c>
      <c r="AY114" s="24" t="s">
        <v>131</v>
      </c>
      <c r="BE114" s="232">
        <f>IF(N114="základní",J114,0)</f>
        <v>0</v>
      </c>
      <c r="BF114" s="232">
        <f>IF(N114="snížená",J114,0)</f>
        <v>0</v>
      </c>
      <c r="BG114" s="232">
        <f>IF(N114="zákl. přenesená",J114,0)</f>
        <v>0</v>
      </c>
      <c r="BH114" s="232">
        <f>IF(N114="sníž. přenesená",J114,0)</f>
        <v>0</v>
      </c>
      <c r="BI114" s="232">
        <f>IF(N114="nulová",J114,0)</f>
        <v>0</v>
      </c>
      <c r="BJ114" s="24" t="s">
        <v>83</v>
      </c>
      <c r="BK114" s="232">
        <f>ROUND(I114*H114,2)</f>
        <v>0</v>
      </c>
      <c r="BL114" s="24" t="s">
        <v>138</v>
      </c>
      <c r="BM114" s="24" t="s">
        <v>723</v>
      </c>
    </row>
    <row r="115" s="11" customFormat="1">
      <c r="B115" s="233"/>
      <c r="C115" s="234"/>
      <c r="D115" s="235" t="s">
        <v>140</v>
      </c>
      <c r="E115" s="236" t="s">
        <v>21</v>
      </c>
      <c r="F115" s="237" t="s">
        <v>707</v>
      </c>
      <c r="G115" s="234"/>
      <c r="H115" s="236" t="s">
        <v>21</v>
      </c>
      <c r="I115" s="238"/>
      <c r="J115" s="234"/>
      <c r="K115" s="234"/>
      <c r="L115" s="239"/>
      <c r="M115" s="240"/>
      <c r="N115" s="241"/>
      <c r="O115" s="241"/>
      <c r="P115" s="241"/>
      <c r="Q115" s="241"/>
      <c r="R115" s="241"/>
      <c r="S115" s="241"/>
      <c r="T115" s="242"/>
      <c r="AT115" s="243" t="s">
        <v>140</v>
      </c>
      <c r="AU115" s="243" t="s">
        <v>85</v>
      </c>
      <c r="AV115" s="11" t="s">
        <v>83</v>
      </c>
      <c r="AW115" s="11" t="s">
        <v>39</v>
      </c>
      <c r="AX115" s="11" t="s">
        <v>75</v>
      </c>
      <c r="AY115" s="243" t="s">
        <v>131</v>
      </c>
    </row>
    <row r="116" s="12" customFormat="1">
      <c r="B116" s="244"/>
      <c r="C116" s="245"/>
      <c r="D116" s="235" t="s">
        <v>140</v>
      </c>
      <c r="E116" s="246" t="s">
        <v>21</v>
      </c>
      <c r="F116" s="247" t="s">
        <v>724</v>
      </c>
      <c r="G116" s="245"/>
      <c r="H116" s="248">
        <v>50</v>
      </c>
      <c r="I116" s="249"/>
      <c r="J116" s="245"/>
      <c r="K116" s="245"/>
      <c r="L116" s="250"/>
      <c r="M116" s="251"/>
      <c r="N116" s="252"/>
      <c r="O116" s="252"/>
      <c r="P116" s="252"/>
      <c r="Q116" s="252"/>
      <c r="R116" s="252"/>
      <c r="S116" s="252"/>
      <c r="T116" s="253"/>
      <c r="AT116" s="254" t="s">
        <v>140</v>
      </c>
      <c r="AU116" s="254" t="s">
        <v>85</v>
      </c>
      <c r="AV116" s="12" t="s">
        <v>85</v>
      </c>
      <c r="AW116" s="12" t="s">
        <v>39</v>
      </c>
      <c r="AX116" s="12" t="s">
        <v>83</v>
      </c>
      <c r="AY116" s="254" t="s">
        <v>131</v>
      </c>
    </row>
    <row r="117" s="1" customFormat="1" ht="25.5" customHeight="1">
      <c r="B117" s="46"/>
      <c r="C117" s="221" t="s">
        <v>191</v>
      </c>
      <c r="D117" s="221" t="s">
        <v>133</v>
      </c>
      <c r="E117" s="222" t="s">
        <v>192</v>
      </c>
      <c r="F117" s="223" t="s">
        <v>193</v>
      </c>
      <c r="G117" s="224" t="s">
        <v>194</v>
      </c>
      <c r="H117" s="225">
        <v>10</v>
      </c>
      <c r="I117" s="226"/>
      <c r="J117" s="227">
        <f>ROUND(I117*H117,2)</f>
        <v>0</v>
      </c>
      <c r="K117" s="223" t="s">
        <v>137</v>
      </c>
      <c r="L117" s="72"/>
      <c r="M117" s="228" t="s">
        <v>21</v>
      </c>
      <c r="N117" s="229" t="s">
        <v>46</v>
      </c>
      <c r="O117" s="47"/>
      <c r="P117" s="230">
        <f>O117*H117</f>
        <v>0</v>
      </c>
      <c r="Q117" s="230">
        <v>0</v>
      </c>
      <c r="R117" s="230">
        <f>Q117*H117</f>
        <v>0</v>
      </c>
      <c r="S117" s="230">
        <v>0</v>
      </c>
      <c r="T117" s="231">
        <f>S117*H117</f>
        <v>0</v>
      </c>
      <c r="AR117" s="24" t="s">
        <v>138</v>
      </c>
      <c r="AT117" s="24" t="s">
        <v>133</v>
      </c>
      <c r="AU117" s="24" t="s">
        <v>85</v>
      </c>
      <c r="AY117" s="24" t="s">
        <v>131</v>
      </c>
      <c r="BE117" s="232">
        <f>IF(N117="základní",J117,0)</f>
        <v>0</v>
      </c>
      <c r="BF117" s="232">
        <f>IF(N117="snížená",J117,0)</f>
        <v>0</v>
      </c>
      <c r="BG117" s="232">
        <f>IF(N117="zákl. přenesená",J117,0)</f>
        <v>0</v>
      </c>
      <c r="BH117" s="232">
        <f>IF(N117="sníž. přenesená",J117,0)</f>
        <v>0</v>
      </c>
      <c r="BI117" s="232">
        <f>IF(N117="nulová",J117,0)</f>
        <v>0</v>
      </c>
      <c r="BJ117" s="24" t="s">
        <v>83</v>
      </c>
      <c r="BK117" s="232">
        <f>ROUND(I117*H117,2)</f>
        <v>0</v>
      </c>
      <c r="BL117" s="24" t="s">
        <v>138</v>
      </c>
      <c r="BM117" s="24" t="s">
        <v>725</v>
      </c>
    </row>
    <row r="118" s="12" customFormat="1">
      <c r="B118" s="244"/>
      <c r="C118" s="245"/>
      <c r="D118" s="235" t="s">
        <v>140</v>
      </c>
      <c r="E118" s="246" t="s">
        <v>21</v>
      </c>
      <c r="F118" s="247" t="s">
        <v>726</v>
      </c>
      <c r="G118" s="245"/>
      <c r="H118" s="248">
        <v>10</v>
      </c>
      <c r="I118" s="249"/>
      <c r="J118" s="245"/>
      <c r="K118" s="245"/>
      <c r="L118" s="250"/>
      <c r="M118" s="251"/>
      <c r="N118" s="252"/>
      <c r="O118" s="252"/>
      <c r="P118" s="252"/>
      <c r="Q118" s="252"/>
      <c r="R118" s="252"/>
      <c r="S118" s="252"/>
      <c r="T118" s="253"/>
      <c r="AT118" s="254" t="s">
        <v>140</v>
      </c>
      <c r="AU118" s="254" t="s">
        <v>85</v>
      </c>
      <c r="AV118" s="12" t="s">
        <v>85</v>
      </c>
      <c r="AW118" s="12" t="s">
        <v>39</v>
      </c>
      <c r="AX118" s="12" t="s">
        <v>83</v>
      </c>
      <c r="AY118" s="254" t="s">
        <v>131</v>
      </c>
    </row>
    <row r="119" s="1" customFormat="1" ht="38.25" customHeight="1">
      <c r="B119" s="46"/>
      <c r="C119" s="221" t="s">
        <v>197</v>
      </c>
      <c r="D119" s="221" t="s">
        <v>133</v>
      </c>
      <c r="E119" s="222" t="s">
        <v>198</v>
      </c>
      <c r="F119" s="223" t="s">
        <v>199</v>
      </c>
      <c r="G119" s="224" t="s">
        <v>194</v>
      </c>
      <c r="H119" s="225">
        <v>260.88</v>
      </c>
      <c r="I119" s="226"/>
      <c r="J119" s="227">
        <f>ROUND(I119*H119,2)</f>
        <v>0</v>
      </c>
      <c r="K119" s="223" t="s">
        <v>137</v>
      </c>
      <c r="L119" s="72"/>
      <c r="M119" s="228" t="s">
        <v>21</v>
      </c>
      <c r="N119" s="229" t="s">
        <v>46</v>
      </c>
      <c r="O119" s="47"/>
      <c r="P119" s="230">
        <f>O119*H119</f>
        <v>0</v>
      </c>
      <c r="Q119" s="230">
        <v>0</v>
      </c>
      <c r="R119" s="230">
        <f>Q119*H119</f>
        <v>0</v>
      </c>
      <c r="S119" s="230">
        <v>0</v>
      </c>
      <c r="T119" s="231">
        <f>S119*H119</f>
        <v>0</v>
      </c>
      <c r="AR119" s="24" t="s">
        <v>138</v>
      </c>
      <c r="AT119" s="24" t="s">
        <v>133</v>
      </c>
      <c r="AU119" s="24" t="s">
        <v>85</v>
      </c>
      <c r="AY119" s="24" t="s">
        <v>131</v>
      </c>
      <c r="BE119" s="232">
        <f>IF(N119="základní",J119,0)</f>
        <v>0</v>
      </c>
      <c r="BF119" s="232">
        <f>IF(N119="snížená",J119,0)</f>
        <v>0</v>
      </c>
      <c r="BG119" s="232">
        <f>IF(N119="zákl. přenesená",J119,0)</f>
        <v>0</v>
      </c>
      <c r="BH119" s="232">
        <f>IF(N119="sníž. přenesená",J119,0)</f>
        <v>0</v>
      </c>
      <c r="BI119" s="232">
        <f>IF(N119="nulová",J119,0)</f>
        <v>0</v>
      </c>
      <c r="BJ119" s="24" t="s">
        <v>83</v>
      </c>
      <c r="BK119" s="232">
        <f>ROUND(I119*H119,2)</f>
        <v>0</v>
      </c>
      <c r="BL119" s="24" t="s">
        <v>138</v>
      </c>
      <c r="BM119" s="24" t="s">
        <v>727</v>
      </c>
    </row>
    <row r="120" s="11" customFormat="1">
      <c r="B120" s="233"/>
      <c r="C120" s="234"/>
      <c r="D120" s="235" t="s">
        <v>140</v>
      </c>
      <c r="E120" s="236" t="s">
        <v>21</v>
      </c>
      <c r="F120" s="237" t="s">
        <v>141</v>
      </c>
      <c r="G120" s="234"/>
      <c r="H120" s="236" t="s">
        <v>21</v>
      </c>
      <c r="I120" s="238"/>
      <c r="J120" s="234"/>
      <c r="K120" s="234"/>
      <c r="L120" s="239"/>
      <c r="M120" s="240"/>
      <c r="N120" s="241"/>
      <c r="O120" s="241"/>
      <c r="P120" s="241"/>
      <c r="Q120" s="241"/>
      <c r="R120" s="241"/>
      <c r="S120" s="241"/>
      <c r="T120" s="242"/>
      <c r="AT120" s="243" t="s">
        <v>140</v>
      </c>
      <c r="AU120" s="243" t="s">
        <v>85</v>
      </c>
      <c r="AV120" s="11" t="s">
        <v>83</v>
      </c>
      <c r="AW120" s="11" t="s">
        <v>39</v>
      </c>
      <c r="AX120" s="11" t="s">
        <v>75</v>
      </c>
      <c r="AY120" s="243" t="s">
        <v>131</v>
      </c>
    </row>
    <row r="121" s="12" customFormat="1">
      <c r="B121" s="244"/>
      <c r="C121" s="245"/>
      <c r="D121" s="235" t="s">
        <v>140</v>
      </c>
      <c r="E121" s="246" t="s">
        <v>21</v>
      </c>
      <c r="F121" s="247" t="s">
        <v>728</v>
      </c>
      <c r="G121" s="245"/>
      <c r="H121" s="248">
        <v>21.329999999999998</v>
      </c>
      <c r="I121" s="249"/>
      <c r="J121" s="245"/>
      <c r="K121" s="245"/>
      <c r="L121" s="250"/>
      <c r="M121" s="251"/>
      <c r="N121" s="252"/>
      <c r="O121" s="252"/>
      <c r="P121" s="252"/>
      <c r="Q121" s="252"/>
      <c r="R121" s="252"/>
      <c r="S121" s="252"/>
      <c r="T121" s="253"/>
      <c r="AT121" s="254" t="s">
        <v>140</v>
      </c>
      <c r="AU121" s="254" t="s">
        <v>85</v>
      </c>
      <c r="AV121" s="12" t="s">
        <v>85</v>
      </c>
      <c r="AW121" s="12" t="s">
        <v>39</v>
      </c>
      <c r="AX121" s="12" t="s">
        <v>75</v>
      </c>
      <c r="AY121" s="254" t="s">
        <v>131</v>
      </c>
    </row>
    <row r="122" s="12" customFormat="1">
      <c r="B122" s="244"/>
      <c r="C122" s="245"/>
      <c r="D122" s="235" t="s">
        <v>140</v>
      </c>
      <c r="E122" s="246" t="s">
        <v>21</v>
      </c>
      <c r="F122" s="247" t="s">
        <v>729</v>
      </c>
      <c r="G122" s="245"/>
      <c r="H122" s="248">
        <v>88.200000000000003</v>
      </c>
      <c r="I122" s="249"/>
      <c r="J122" s="245"/>
      <c r="K122" s="245"/>
      <c r="L122" s="250"/>
      <c r="M122" s="251"/>
      <c r="N122" s="252"/>
      <c r="O122" s="252"/>
      <c r="P122" s="252"/>
      <c r="Q122" s="252"/>
      <c r="R122" s="252"/>
      <c r="S122" s="252"/>
      <c r="T122" s="253"/>
      <c r="AT122" s="254" t="s">
        <v>140</v>
      </c>
      <c r="AU122" s="254" t="s">
        <v>85</v>
      </c>
      <c r="AV122" s="12" t="s">
        <v>85</v>
      </c>
      <c r="AW122" s="12" t="s">
        <v>39</v>
      </c>
      <c r="AX122" s="12" t="s">
        <v>75</v>
      </c>
      <c r="AY122" s="254" t="s">
        <v>131</v>
      </c>
    </row>
    <row r="123" s="13" customFormat="1">
      <c r="B123" s="257"/>
      <c r="C123" s="258"/>
      <c r="D123" s="235" t="s">
        <v>140</v>
      </c>
      <c r="E123" s="259" t="s">
        <v>21</v>
      </c>
      <c r="F123" s="260" t="s">
        <v>203</v>
      </c>
      <c r="G123" s="258"/>
      <c r="H123" s="261">
        <v>109.53</v>
      </c>
      <c r="I123" s="262"/>
      <c r="J123" s="258"/>
      <c r="K123" s="258"/>
      <c r="L123" s="263"/>
      <c r="M123" s="264"/>
      <c r="N123" s="265"/>
      <c r="O123" s="265"/>
      <c r="P123" s="265"/>
      <c r="Q123" s="265"/>
      <c r="R123" s="265"/>
      <c r="S123" s="265"/>
      <c r="T123" s="266"/>
      <c r="AT123" s="267" t="s">
        <v>140</v>
      </c>
      <c r="AU123" s="267" t="s">
        <v>85</v>
      </c>
      <c r="AV123" s="13" t="s">
        <v>149</v>
      </c>
      <c r="AW123" s="13" t="s">
        <v>39</v>
      </c>
      <c r="AX123" s="13" t="s">
        <v>75</v>
      </c>
      <c r="AY123" s="267" t="s">
        <v>131</v>
      </c>
    </row>
    <row r="124" s="11" customFormat="1">
      <c r="B124" s="233"/>
      <c r="C124" s="234"/>
      <c r="D124" s="235" t="s">
        <v>140</v>
      </c>
      <c r="E124" s="236" t="s">
        <v>21</v>
      </c>
      <c r="F124" s="237" t="s">
        <v>204</v>
      </c>
      <c r="G124" s="234"/>
      <c r="H124" s="236" t="s">
        <v>21</v>
      </c>
      <c r="I124" s="238"/>
      <c r="J124" s="234"/>
      <c r="K124" s="234"/>
      <c r="L124" s="239"/>
      <c r="M124" s="240"/>
      <c r="N124" s="241"/>
      <c r="O124" s="241"/>
      <c r="P124" s="241"/>
      <c r="Q124" s="241"/>
      <c r="R124" s="241"/>
      <c r="S124" s="241"/>
      <c r="T124" s="242"/>
      <c r="AT124" s="243" t="s">
        <v>140</v>
      </c>
      <c r="AU124" s="243" t="s">
        <v>85</v>
      </c>
      <c r="AV124" s="11" t="s">
        <v>83</v>
      </c>
      <c r="AW124" s="11" t="s">
        <v>39</v>
      </c>
      <c r="AX124" s="11" t="s">
        <v>75</v>
      </c>
      <c r="AY124" s="243" t="s">
        <v>131</v>
      </c>
    </row>
    <row r="125" s="12" customFormat="1">
      <c r="B125" s="244"/>
      <c r="C125" s="245"/>
      <c r="D125" s="235" t="s">
        <v>140</v>
      </c>
      <c r="E125" s="246" t="s">
        <v>21</v>
      </c>
      <c r="F125" s="247" t="s">
        <v>730</v>
      </c>
      <c r="G125" s="245"/>
      <c r="H125" s="248">
        <v>98</v>
      </c>
      <c r="I125" s="249"/>
      <c r="J125" s="245"/>
      <c r="K125" s="245"/>
      <c r="L125" s="250"/>
      <c r="M125" s="251"/>
      <c r="N125" s="252"/>
      <c r="O125" s="252"/>
      <c r="P125" s="252"/>
      <c r="Q125" s="252"/>
      <c r="R125" s="252"/>
      <c r="S125" s="252"/>
      <c r="T125" s="253"/>
      <c r="AT125" s="254" t="s">
        <v>140</v>
      </c>
      <c r="AU125" s="254" t="s">
        <v>85</v>
      </c>
      <c r="AV125" s="12" t="s">
        <v>85</v>
      </c>
      <c r="AW125" s="12" t="s">
        <v>39</v>
      </c>
      <c r="AX125" s="12" t="s">
        <v>75</v>
      </c>
      <c r="AY125" s="254" t="s">
        <v>131</v>
      </c>
    </row>
    <row r="126" s="12" customFormat="1">
      <c r="B126" s="244"/>
      <c r="C126" s="245"/>
      <c r="D126" s="235" t="s">
        <v>140</v>
      </c>
      <c r="E126" s="246" t="s">
        <v>21</v>
      </c>
      <c r="F126" s="247" t="s">
        <v>731</v>
      </c>
      <c r="G126" s="245"/>
      <c r="H126" s="248">
        <v>21.75</v>
      </c>
      <c r="I126" s="249"/>
      <c r="J126" s="245"/>
      <c r="K126" s="245"/>
      <c r="L126" s="250"/>
      <c r="M126" s="251"/>
      <c r="N126" s="252"/>
      <c r="O126" s="252"/>
      <c r="P126" s="252"/>
      <c r="Q126" s="252"/>
      <c r="R126" s="252"/>
      <c r="S126" s="252"/>
      <c r="T126" s="253"/>
      <c r="AT126" s="254" t="s">
        <v>140</v>
      </c>
      <c r="AU126" s="254" t="s">
        <v>85</v>
      </c>
      <c r="AV126" s="12" t="s">
        <v>85</v>
      </c>
      <c r="AW126" s="12" t="s">
        <v>39</v>
      </c>
      <c r="AX126" s="12" t="s">
        <v>75</v>
      </c>
      <c r="AY126" s="254" t="s">
        <v>131</v>
      </c>
    </row>
    <row r="127" s="12" customFormat="1">
      <c r="B127" s="244"/>
      <c r="C127" s="245"/>
      <c r="D127" s="235" t="s">
        <v>140</v>
      </c>
      <c r="E127" s="246" t="s">
        <v>21</v>
      </c>
      <c r="F127" s="247" t="s">
        <v>732</v>
      </c>
      <c r="G127" s="245"/>
      <c r="H127" s="248">
        <v>31.600000000000001</v>
      </c>
      <c r="I127" s="249"/>
      <c r="J127" s="245"/>
      <c r="K127" s="245"/>
      <c r="L127" s="250"/>
      <c r="M127" s="251"/>
      <c r="N127" s="252"/>
      <c r="O127" s="252"/>
      <c r="P127" s="252"/>
      <c r="Q127" s="252"/>
      <c r="R127" s="252"/>
      <c r="S127" s="252"/>
      <c r="T127" s="253"/>
      <c r="AT127" s="254" t="s">
        <v>140</v>
      </c>
      <c r="AU127" s="254" t="s">
        <v>85</v>
      </c>
      <c r="AV127" s="12" t="s">
        <v>85</v>
      </c>
      <c r="AW127" s="12" t="s">
        <v>39</v>
      </c>
      <c r="AX127" s="12" t="s">
        <v>75</v>
      </c>
      <c r="AY127" s="254" t="s">
        <v>131</v>
      </c>
    </row>
    <row r="128" s="13" customFormat="1">
      <c r="B128" s="257"/>
      <c r="C128" s="258"/>
      <c r="D128" s="235" t="s">
        <v>140</v>
      </c>
      <c r="E128" s="259" t="s">
        <v>21</v>
      </c>
      <c r="F128" s="260" t="s">
        <v>203</v>
      </c>
      <c r="G128" s="258"/>
      <c r="H128" s="261">
        <v>151.34999999999999</v>
      </c>
      <c r="I128" s="262"/>
      <c r="J128" s="258"/>
      <c r="K128" s="258"/>
      <c r="L128" s="263"/>
      <c r="M128" s="264"/>
      <c r="N128" s="265"/>
      <c r="O128" s="265"/>
      <c r="P128" s="265"/>
      <c r="Q128" s="265"/>
      <c r="R128" s="265"/>
      <c r="S128" s="265"/>
      <c r="T128" s="266"/>
      <c r="AT128" s="267" t="s">
        <v>140</v>
      </c>
      <c r="AU128" s="267" t="s">
        <v>85</v>
      </c>
      <c r="AV128" s="13" t="s">
        <v>149</v>
      </c>
      <c r="AW128" s="13" t="s">
        <v>39</v>
      </c>
      <c r="AX128" s="13" t="s">
        <v>75</v>
      </c>
      <c r="AY128" s="267" t="s">
        <v>131</v>
      </c>
    </row>
    <row r="129" s="14" customFormat="1">
      <c r="B129" s="268"/>
      <c r="C129" s="269"/>
      <c r="D129" s="235" t="s">
        <v>140</v>
      </c>
      <c r="E129" s="270" t="s">
        <v>21</v>
      </c>
      <c r="F129" s="271" t="s">
        <v>208</v>
      </c>
      <c r="G129" s="269"/>
      <c r="H129" s="272">
        <v>260.88</v>
      </c>
      <c r="I129" s="273"/>
      <c r="J129" s="269"/>
      <c r="K129" s="269"/>
      <c r="L129" s="274"/>
      <c r="M129" s="275"/>
      <c r="N129" s="276"/>
      <c r="O129" s="276"/>
      <c r="P129" s="276"/>
      <c r="Q129" s="276"/>
      <c r="R129" s="276"/>
      <c r="S129" s="276"/>
      <c r="T129" s="277"/>
      <c r="AT129" s="278" t="s">
        <v>140</v>
      </c>
      <c r="AU129" s="278" t="s">
        <v>85</v>
      </c>
      <c r="AV129" s="14" t="s">
        <v>138</v>
      </c>
      <c r="AW129" s="14" t="s">
        <v>39</v>
      </c>
      <c r="AX129" s="14" t="s">
        <v>83</v>
      </c>
      <c r="AY129" s="278" t="s">
        <v>131</v>
      </c>
    </row>
    <row r="130" s="1" customFormat="1" ht="38.25" customHeight="1">
      <c r="B130" s="46"/>
      <c r="C130" s="221" t="s">
        <v>209</v>
      </c>
      <c r="D130" s="221" t="s">
        <v>133</v>
      </c>
      <c r="E130" s="222" t="s">
        <v>210</v>
      </c>
      <c r="F130" s="223" t="s">
        <v>211</v>
      </c>
      <c r="G130" s="224" t="s">
        <v>194</v>
      </c>
      <c r="H130" s="225">
        <v>260.88</v>
      </c>
      <c r="I130" s="226"/>
      <c r="J130" s="227">
        <f>ROUND(I130*H130,2)</f>
        <v>0</v>
      </c>
      <c r="K130" s="223" t="s">
        <v>137</v>
      </c>
      <c r="L130" s="72"/>
      <c r="M130" s="228" t="s">
        <v>21</v>
      </c>
      <c r="N130" s="229" t="s">
        <v>46</v>
      </c>
      <c r="O130" s="47"/>
      <c r="P130" s="230">
        <f>O130*H130</f>
        <v>0</v>
      </c>
      <c r="Q130" s="230">
        <v>0</v>
      </c>
      <c r="R130" s="230">
        <f>Q130*H130</f>
        <v>0</v>
      </c>
      <c r="S130" s="230">
        <v>0</v>
      </c>
      <c r="T130" s="231">
        <f>S130*H130</f>
        <v>0</v>
      </c>
      <c r="AR130" s="24" t="s">
        <v>138</v>
      </c>
      <c r="AT130" s="24" t="s">
        <v>133</v>
      </c>
      <c r="AU130" s="24" t="s">
        <v>85</v>
      </c>
      <c r="AY130" s="24" t="s">
        <v>131</v>
      </c>
      <c r="BE130" s="232">
        <f>IF(N130="základní",J130,0)</f>
        <v>0</v>
      </c>
      <c r="BF130" s="232">
        <f>IF(N130="snížená",J130,0)</f>
        <v>0</v>
      </c>
      <c r="BG130" s="232">
        <f>IF(N130="zákl. přenesená",J130,0)</f>
        <v>0</v>
      </c>
      <c r="BH130" s="232">
        <f>IF(N130="sníž. přenesená",J130,0)</f>
        <v>0</v>
      </c>
      <c r="BI130" s="232">
        <f>IF(N130="nulová",J130,0)</f>
        <v>0</v>
      </c>
      <c r="BJ130" s="24" t="s">
        <v>83</v>
      </c>
      <c r="BK130" s="232">
        <f>ROUND(I130*H130,2)</f>
        <v>0</v>
      </c>
      <c r="BL130" s="24" t="s">
        <v>138</v>
      </c>
      <c r="BM130" s="24" t="s">
        <v>733</v>
      </c>
    </row>
    <row r="131" s="1" customFormat="1" ht="38.25" customHeight="1">
      <c r="B131" s="46"/>
      <c r="C131" s="221" t="s">
        <v>10</v>
      </c>
      <c r="D131" s="221" t="s">
        <v>133</v>
      </c>
      <c r="E131" s="222" t="s">
        <v>218</v>
      </c>
      <c r="F131" s="223" t="s">
        <v>219</v>
      </c>
      <c r="G131" s="224" t="s">
        <v>194</v>
      </c>
      <c r="H131" s="225">
        <v>16</v>
      </c>
      <c r="I131" s="226"/>
      <c r="J131" s="227">
        <f>ROUND(I131*H131,2)</f>
        <v>0</v>
      </c>
      <c r="K131" s="223" t="s">
        <v>137</v>
      </c>
      <c r="L131" s="72"/>
      <c r="M131" s="228" t="s">
        <v>21</v>
      </c>
      <c r="N131" s="229" t="s">
        <v>46</v>
      </c>
      <c r="O131" s="47"/>
      <c r="P131" s="230">
        <f>O131*H131</f>
        <v>0</v>
      </c>
      <c r="Q131" s="230">
        <v>0</v>
      </c>
      <c r="R131" s="230">
        <f>Q131*H131</f>
        <v>0</v>
      </c>
      <c r="S131" s="230">
        <v>0</v>
      </c>
      <c r="T131" s="231">
        <f>S131*H131</f>
        <v>0</v>
      </c>
      <c r="AR131" s="24" t="s">
        <v>138</v>
      </c>
      <c r="AT131" s="24" t="s">
        <v>133</v>
      </c>
      <c r="AU131" s="24" t="s">
        <v>85</v>
      </c>
      <c r="AY131" s="24" t="s">
        <v>131</v>
      </c>
      <c r="BE131" s="232">
        <f>IF(N131="základní",J131,0)</f>
        <v>0</v>
      </c>
      <c r="BF131" s="232">
        <f>IF(N131="snížená",J131,0)</f>
        <v>0</v>
      </c>
      <c r="BG131" s="232">
        <f>IF(N131="zákl. přenesená",J131,0)</f>
        <v>0</v>
      </c>
      <c r="BH131" s="232">
        <f>IF(N131="sníž. přenesená",J131,0)</f>
        <v>0</v>
      </c>
      <c r="BI131" s="232">
        <f>IF(N131="nulová",J131,0)</f>
        <v>0</v>
      </c>
      <c r="BJ131" s="24" t="s">
        <v>83</v>
      </c>
      <c r="BK131" s="232">
        <f>ROUND(I131*H131,2)</f>
        <v>0</v>
      </c>
      <c r="BL131" s="24" t="s">
        <v>138</v>
      </c>
      <c r="BM131" s="24" t="s">
        <v>734</v>
      </c>
    </row>
    <row r="132" s="11" customFormat="1">
      <c r="B132" s="233"/>
      <c r="C132" s="234"/>
      <c r="D132" s="235" t="s">
        <v>140</v>
      </c>
      <c r="E132" s="236" t="s">
        <v>21</v>
      </c>
      <c r="F132" s="237" t="s">
        <v>707</v>
      </c>
      <c r="G132" s="234"/>
      <c r="H132" s="236" t="s">
        <v>21</v>
      </c>
      <c r="I132" s="238"/>
      <c r="J132" s="234"/>
      <c r="K132" s="234"/>
      <c r="L132" s="239"/>
      <c r="M132" s="240"/>
      <c r="N132" s="241"/>
      <c r="O132" s="241"/>
      <c r="P132" s="241"/>
      <c r="Q132" s="241"/>
      <c r="R132" s="241"/>
      <c r="S132" s="241"/>
      <c r="T132" s="242"/>
      <c r="AT132" s="243" t="s">
        <v>140</v>
      </c>
      <c r="AU132" s="243" t="s">
        <v>85</v>
      </c>
      <c r="AV132" s="11" t="s">
        <v>83</v>
      </c>
      <c r="AW132" s="11" t="s">
        <v>39</v>
      </c>
      <c r="AX132" s="11" t="s">
        <v>75</v>
      </c>
      <c r="AY132" s="243" t="s">
        <v>131</v>
      </c>
    </row>
    <row r="133" s="12" customFormat="1">
      <c r="B133" s="244"/>
      <c r="C133" s="245"/>
      <c r="D133" s="235" t="s">
        <v>140</v>
      </c>
      <c r="E133" s="246" t="s">
        <v>21</v>
      </c>
      <c r="F133" s="247" t="s">
        <v>735</v>
      </c>
      <c r="G133" s="245"/>
      <c r="H133" s="248">
        <v>16</v>
      </c>
      <c r="I133" s="249"/>
      <c r="J133" s="245"/>
      <c r="K133" s="245"/>
      <c r="L133" s="250"/>
      <c r="M133" s="251"/>
      <c r="N133" s="252"/>
      <c r="O133" s="252"/>
      <c r="P133" s="252"/>
      <c r="Q133" s="252"/>
      <c r="R133" s="252"/>
      <c r="S133" s="252"/>
      <c r="T133" s="253"/>
      <c r="AT133" s="254" t="s">
        <v>140</v>
      </c>
      <c r="AU133" s="254" t="s">
        <v>85</v>
      </c>
      <c r="AV133" s="12" t="s">
        <v>85</v>
      </c>
      <c r="AW133" s="12" t="s">
        <v>39</v>
      </c>
      <c r="AX133" s="12" t="s">
        <v>83</v>
      </c>
      <c r="AY133" s="254" t="s">
        <v>131</v>
      </c>
    </row>
    <row r="134" s="1" customFormat="1" ht="38.25" customHeight="1">
      <c r="B134" s="46"/>
      <c r="C134" s="221" t="s">
        <v>223</v>
      </c>
      <c r="D134" s="221" t="s">
        <v>133</v>
      </c>
      <c r="E134" s="222" t="s">
        <v>224</v>
      </c>
      <c r="F134" s="223" t="s">
        <v>225</v>
      </c>
      <c r="G134" s="224" t="s">
        <v>194</v>
      </c>
      <c r="H134" s="225">
        <v>16</v>
      </c>
      <c r="I134" s="226"/>
      <c r="J134" s="227">
        <f>ROUND(I134*H134,2)</f>
        <v>0</v>
      </c>
      <c r="K134" s="223" t="s">
        <v>137</v>
      </c>
      <c r="L134" s="72"/>
      <c r="M134" s="228" t="s">
        <v>21</v>
      </c>
      <c r="N134" s="229" t="s">
        <v>46</v>
      </c>
      <c r="O134" s="47"/>
      <c r="P134" s="230">
        <f>O134*H134</f>
        <v>0</v>
      </c>
      <c r="Q134" s="230">
        <v>0</v>
      </c>
      <c r="R134" s="230">
        <f>Q134*H134</f>
        <v>0</v>
      </c>
      <c r="S134" s="230">
        <v>0</v>
      </c>
      <c r="T134" s="231">
        <f>S134*H134</f>
        <v>0</v>
      </c>
      <c r="AR134" s="24" t="s">
        <v>138</v>
      </c>
      <c r="AT134" s="24" t="s">
        <v>133</v>
      </c>
      <c r="AU134" s="24" t="s">
        <v>85</v>
      </c>
      <c r="AY134" s="24" t="s">
        <v>131</v>
      </c>
      <c r="BE134" s="232">
        <f>IF(N134="základní",J134,0)</f>
        <v>0</v>
      </c>
      <c r="BF134" s="232">
        <f>IF(N134="snížená",J134,0)</f>
        <v>0</v>
      </c>
      <c r="BG134" s="232">
        <f>IF(N134="zákl. přenesená",J134,0)</f>
        <v>0</v>
      </c>
      <c r="BH134" s="232">
        <f>IF(N134="sníž. přenesená",J134,0)</f>
        <v>0</v>
      </c>
      <c r="BI134" s="232">
        <f>IF(N134="nulová",J134,0)</f>
        <v>0</v>
      </c>
      <c r="BJ134" s="24" t="s">
        <v>83</v>
      </c>
      <c r="BK134" s="232">
        <f>ROUND(I134*H134,2)</f>
        <v>0</v>
      </c>
      <c r="BL134" s="24" t="s">
        <v>138</v>
      </c>
      <c r="BM134" s="24" t="s">
        <v>736</v>
      </c>
    </row>
    <row r="135" s="1" customFormat="1" ht="25.5" customHeight="1">
      <c r="B135" s="46"/>
      <c r="C135" s="221" t="s">
        <v>227</v>
      </c>
      <c r="D135" s="221" t="s">
        <v>133</v>
      </c>
      <c r="E135" s="222" t="s">
        <v>228</v>
      </c>
      <c r="F135" s="223" t="s">
        <v>229</v>
      </c>
      <c r="G135" s="224" t="s">
        <v>194</v>
      </c>
      <c r="H135" s="225">
        <v>3.6000000000000001</v>
      </c>
      <c r="I135" s="226"/>
      <c r="J135" s="227">
        <f>ROUND(I135*H135,2)</f>
        <v>0</v>
      </c>
      <c r="K135" s="223" t="s">
        <v>137</v>
      </c>
      <c r="L135" s="72"/>
      <c r="M135" s="228" t="s">
        <v>21</v>
      </c>
      <c r="N135" s="229" t="s">
        <v>46</v>
      </c>
      <c r="O135" s="47"/>
      <c r="P135" s="230">
        <f>O135*H135</f>
        <v>0</v>
      </c>
      <c r="Q135" s="230">
        <v>0</v>
      </c>
      <c r="R135" s="230">
        <f>Q135*H135</f>
        <v>0</v>
      </c>
      <c r="S135" s="230">
        <v>0</v>
      </c>
      <c r="T135" s="231">
        <f>S135*H135</f>
        <v>0</v>
      </c>
      <c r="AR135" s="24" t="s">
        <v>138</v>
      </c>
      <c r="AT135" s="24" t="s">
        <v>133</v>
      </c>
      <c r="AU135" s="24" t="s">
        <v>85</v>
      </c>
      <c r="AY135" s="24" t="s">
        <v>131</v>
      </c>
      <c r="BE135" s="232">
        <f>IF(N135="základní",J135,0)</f>
        <v>0</v>
      </c>
      <c r="BF135" s="232">
        <f>IF(N135="snížená",J135,0)</f>
        <v>0</v>
      </c>
      <c r="BG135" s="232">
        <f>IF(N135="zákl. přenesená",J135,0)</f>
        <v>0</v>
      </c>
      <c r="BH135" s="232">
        <f>IF(N135="sníž. přenesená",J135,0)</f>
        <v>0</v>
      </c>
      <c r="BI135" s="232">
        <f>IF(N135="nulová",J135,0)</f>
        <v>0</v>
      </c>
      <c r="BJ135" s="24" t="s">
        <v>83</v>
      </c>
      <c r="BK135" s="232">
        <f>ROUND(I135*H135,2)</f>
        <v>0</v>
      </c>
      <c r="BL135" s="24" t="s">
        <v>138</v>
      </c>
      <c r="BM135" s="24" t="s">
        <v>737</v>
      </c>
    </row>
    <row r="136" s="11" customFormat="1">
      <c r="B136" s="233"/>
      <c r="C136" s="234"/>
      <c r="D136" s="235" t="s">
        <v>140</v>
      </c>
      <c r="E136" s="236" t="s">
        <v>21</v>
      </c>
      <c r="F136" s="237" t="s">
        <v>221</v>
      </c>
      <c r="G136" s="234"/>
      <c r="H136" s="236" t="s">
        <v>21</v>
      </c>
      <c r="I136" s="238"/>
      <c r="J136" s="234"/>
      <c r="K136" s="234"/>
      <c r="L136" s="239"/>
      <c r="M136" s="240"/>
      <c r="N136" s="241"/>
      <c r="O136" s="241"/>
      <c r="P136" s="241"/>
      <c r="Q136" s="241"/>
      <c r="R136" s="241"/>
      <c r="S136" s="241"/>
      <c r="T136" s="242"/>
      <c r="AT136" s="243" t="s">
        <v>140</v>
      </c>
      <c r="AU136" s="243" t="s">
        <v>85</v>
      </c>
      <c r="AV136" s="11" t="s">
        <v>83</v>
      </c>
      <c r="AW136" s="11" t="s">
        <v>39</v>
      </c>
      <c r="AX136" s="11" t="s">
        <v>75</v>
      </c>
      <c r="AY136" s="243" t="s">
        <v>131</v>
      </c>
    </row>
    <row r="137" s="12" customFormat="1">
      <c r="B137" s="244"/>
      <c r="C137" s="245"/>
      <c r="D137" s="235" t="s">
        <v>140</v>
      </c>
      <c r="E137" s="246" t="s">
        <v>21</v>
      </c>
      <c r="F137" s="247" t="s">
        <v>738</v>
      </c>
      <c r="G137" s="245"/>
      <c r="H137" s="248">
        <v>3.6000000000000001</v>
      </c>
      <c r="I137" s="249"/>
      <c r="J137" s="245"/>
      <c r="K137" s="245"/>
      <c r="L137" s="250"/>
      <c r="M137" s="251"/>
      <c r="N137" s="252"/>
      <c r="O137" s="252"/>
      <c r="P137" s="252"/>
      <c r="Q137" s="252"/>
      <c r="R137" s="252"/>
      <c r="S137" s="252"/>
      <c r="T137" s="253"/>
      <c r="AT137" s="254" t="s">
        <v>140</v>
      </c>
      <c r="AU137" s="254" t="s">
        <v>85</v>
      </c>
      <c r="AV137" s="12" t="s">
        <v>85</v>
      </c>
      <c r="AW137" s="12" t="s">
        <v>39</v>
      </c>
      <c r="AX137" s="12" t="s">
        <v>83</v>
      </c>
      <c r="AY137" s="254" t="s">
        <v>131</v>
      </c>
    </row>
    <row r="138" s="1" customFormat="1" ht="38.25" customHeight="1">
      <c r="B138" s="46"/>
      <c r="C138" s="221" t="s">
        <v>232</v>
      </c>
      <c r="D138" s="221" t="s">
        <v>133</v>
      </c>
      <c r="E138" s="222" t="s">
        <v>233</v>
      </c>
      <c r="F138" s="223" t="s">
        <v>234</v>
      </c>
      <c r="G138" s="224" t="s">
        <v>194</v>
      </c>
      <c r="H138" s="225">
        <v>3.6000000000000001</v>
      </c>
      <c r="I138" s="226"/>
      <c r="J138" s="227">
        <f>ROUND(I138*H138,2)</f>
        <v>0</v>
      </c>
      <c r="K138" s="223" t="s">
        <v>137</v>
      </c>
      <c r="L138" s="72"/>
      <c r="M138" s="228" t="s">
        <v>21</v>
      </c>
      <c r="N138" s="229" t="s">
        <v>46</v>
      </c>
      <c r="O138" s="47"/>
      <c r="P138" s="230">
        <f>O138*H138</f>
        <v>0</v>
      </c>
      <c r="Q138" s="230">
        <v>0</v>
      </c>
      <c r="R138" s="230">
        <f>Q138*H138</f>
        <v>0</v>
      </c>
      <c r="S138" s="230">
        <v>0</v>
      </c>
      <c r="T138" s="231">
        <f>S138*H138</f>
        <v>0</v>
      </c>
      <c r="AR138" s="24" t="s">
        <v>138</v>
      </c>
      <c r="AT138" s="24" t="s">
        <v>133</v>
      </c>
      <c r="AU138" s="24" t="s">
        <v>85</v>
      </c>
      <c r="AY138" s="24" t="s">
        <v>131</v>
      </c>
      <c r="BE138" s="232">
        <f>IF(N138="základní",J138,0)</f>
        <v>0</v>
      </c>
      <c r="BF138" s="232">
        <f>IF(N138="snížená",J138,0)</f>
        <v>0</v>
      </c>
      <c r="BG138" s="232">
        <f>IF(N138="zákl. přenesená",J138,0)</f>
        <v>0</v>
      </c>
      <c r="BH138" s="232">
        <f>IF(N138="sníž. přenesená",J138,0)</f>
        <v>0</v>
      </c>
      <c r="BI138" s="232">
        <f>IF(N138="nulová",J138,0)</f>
        <v>0</v>
      </c>
      <c r="BJ138" s="24" t="s">
        <v>83</v>
      </c>
      <c r="BK138" s="232">
        <f>ROUND(I138*H138,2)</f>
        <v>0</v>
      </c>
      <c r="BL138" s="24" t="s">
        <v>138</v>
      </c>
      <c r="BM138" s="24" t="s">
        <v>739</v>
      </c>
    </row>
    <row r="139" s="1" customFormat="1" ht="25.5" customHeight="1">
      <c r="B139" s="46"/>
      <c r="C139" s="221" t="s">
        <v>236</v>
      </c>
      <c r="D139" s="221" t="s">
        <v>133</v>
      </c>
      <c r="E139" s="222" t="s">
        <v>237</v>
      </c>
      <c r="F139" s="223" t="s">
        <v>238</v>
      </c>
      <c r="G139" s="224" t="s">
        <v>136</v>
      </c>
      <c r="H139" s="225">
        <v>32</v>
      </c>
      <c r="I139" s="226"/>
      <c r="J139" s="227">
        <f>ROUND(I139*H139,2)</f>
        <v>0</v>
      </c>
      <c r="K139" s="223" t="s">
        <v>137</v>
      </c>
      <c r="L139" s="72"/>
      <c r="M139" s="228" t="s">
        <v>21</v>
      </c>
      <c r="N139" s="229" t="s">
        <v>46</v>
      </c>
      <c r="O139" s="47"/>
      <c r="P139" s="230">
        <f>O139*H139</f>
        <v>0</v>
      </c>
      <c r="Q139" s="230">
        <v>0.00085132000000000003</v>
      </c>
      <c r="R139" s="230">
        <f>Q139*H139</f>
        <v>0.027242240000000001</v>
      </c>
      <c r="S139" s="230">
        <v>0</v>
      </c>
      <c r="T139" s="231">
        <f>S139*H139</f>
        <v>0</v>
      </c>
      <c r="AR139" s="24" t="s">
        <v>138</v>
      </c>
      <c r="AT139" s="24" t="s">
        <v>133</v>
      </c>
      <c r="AU139" s="24" t="s">
        <v>85</v>
      </c>
      <c r="AY139" s="24" t="s">
        <v>131</v>
      </c>
      <c r="BE139" s="232">
        <f>IF(N139="základní",J139,0)</f>
        <v>0</v>
      </c>
      <c r="BF139" s="232">
        <f>IF(N139="snížená",J139,0)</f>
        <v>0</v>
      </c>
      <c r="BG139" s="232">
        <f>IF(N139="zákl. přenesená",J139,0)</f>
        <v>0</v>
      </c>
      <c r="BH139" s="232">
        <f>IF(N139="sníž. přenesená",J139,0)</f>
        <v>0</v>
      </c>
      <c r="BI139" s="232">
        <f>IF(N139="nulová",J139,0)</f>
        <v>0</v>
      </c>
      <c r="BJ139" s="24" t="s">
        <v>83</v>
      </c>
      <c r="BK139" s="232">
        <f>ROUND(I139*H139,2)</f>
        <v>0</v>
      </c>
      <c r="BL139" s="24" t="s">
        <v>138</v>
      </c>
      <c r="BM139" s="24" t="s">
        <v>740</v>
      </c>
    </row>
    <row r="140" s="12" customFormat="1">
      <c r="B140" s="244"/>
      <c r="C140" s="245"/>
      <c r="D140" s="235" t="s">
        <v>140</v>
      </c>
      <c r="E140" s="246" t="s">
        <v>21</v>
      </c>
      <c r="F140" s="247" t="s">
        <v>741</v>
      </c>
      <c r="G140" s="245"/>
      <c r="H140" s="248">
        <v>32</v>
      </c>
      <c r="I140" s="249"/>
      <c r="J140" s="245"/>
      <c r="K140" s="245"/>
      <c r="L140" s="250"/>
      <c r="M140" s="251"/>
      <c r="N140" s="252"/>
      <c r="O140" s="252"/>
      <c r="P140" s="252"/>
      <c r="Q140" s="252"/>
      <c r="R140" s="252"/>
      <c r="S140" s="252"/>
      <c r="T140" s="253"/>
      <c r="AT140" s="254" t="s">
        <v>140</v>
      </c>
      <c r="AU140" s="254" t="s">
        <v>85</v>
      </c>
      <c r="AV140" s="12" t="s">
        <v>85</v>
      </c>
      <c r="AW140" s="12" t="s">
        <v>39</v>
      </c>
      <c r="AX140" s="12" t="s">
        <v>83</v>
      </c>
      <c r="AY140" s="254" t="s">
        <v>131</v>
      </c>
    </row>
    <row r="141" s="1" customFormat="1" ht="38.25" customHeight="1">
      <c r="B141" s="46"/>
      <c r="C141" s="221" t="s">
        <v>241</v>
      </c>
      <c r="D141" s="221" t="s">
        <v>133</v>
      </c>
      <c r="E141" s="222" t="s">
        <v>242</v>
      </c>
      <c r="F141" s="223" t="s">
        <v>243</v>
      </c>
      <c r="G141" s="224" t="s">
        <v>136</v>
      </c>
      <c r="H141" s="225">
        <v>32</v>
      </c>
      <c r="I141" s="226"/>
      <c r="J141" s="227">
        <f>ROUND(I141*H141,2)</f>
        <v>0</v>
      </c>
      <c r="K141" s="223" t="s">
        <v>137</v>
      </c>
      <c r="L141" s="72"/>
      <c r="M141" s="228" t="s">
        <v>21</v>
      </c>
      <c r="N141" s="229" t="s">
        <v>46</v>
      </c>
      <c r="O141" s="47"/>
      <c r="P141" s="230">
        <f>O141*H141</f>
        <v>0</v>
      </c>
      <c r="Q141" s="230">
        <v>0</v>
      </c>
      <c r="R141" s="230">
        <f>Q141*H141</f>
        <v>0</v>
      </c>
      <c r="S141" s="230">
        <v>0</v>
      </c>
      <c r="T141" s="231">
        <f>S141*H141</f>
        <v>0</v>
      </c>
      <c r="AR141" s="24" t="s">
        <v>138</v>
      </c>
      <c r="AT141" s="24" t="s">
        <v>133</v>
      </c>
      <c r="AU141" s="24" t="s">
        <v>85</v>
      </c>
      <c r="AY141" s="24" t="s">
        <v>131</v>
      </c>
      <c r="BE141" s="232">
        <f>IF(N141="základní",J141,0)</f>
        <v>0</v>
      </c>
      <c r="BF141" s="232">
        <f>IF(N141="snížená",J141,0)</f>
        <v>0</v>
      </c>
      <c r="BG141" s="232">
        <f>IF(N141="zákl. přenesená",J141,0)</f>
        <v>0</v>
      </c>
      <c r="BH141" s="232">
        <f>IF(N141="sníž. přenesená",J141,0)</f>
        <v>0</v>
      </c>
      <c r="BI141" s="232">
        <f>IF(N141="nulová",J141,0)</f>
        <v>0</v>
      </c>
      <c r="BJ141" s="24" t="s">
        <v>83</v>
      </c>
      <c r="BK141" s="232">
        <f>ROUND(I141*H141,2)</f>
        <v>0</v>
      </c>
      <c r="BL141" s="24" t="s">
        <v>138</v>
      </c>
      <c r="BM141" s="24" t="s">
        <v>742</v>
      </c>
    </row>
    <row r="142" s="1" customFormat="1" ht="38.25" customHeight="1">
      <c r="B142" s="46"/>
      <c r="C142" s="221" t="s">
        <v>9</v>
      </c>
      <c r="D142" s="221" t="s">
        <v>133</v>
      </c>
      <c r="E142" s="222" t="s">
        <v>245</v>
      </c>
      <c r="F142" s="223" t="s">
        <v>246</v>
      </c>
      <c r="G142" s="224" t="s">
        <v>194</v>
      </c>
      <c r="H142" s="225">
        <v>19.600000000000001</v>
      </c>
      <c r="I142" s="226"/>
      <c r="J142" s="227">
        <f>ROUND(I142*H142,2)</f>
        <v>0</v>
      </c>
      <c r="K142" s="223" t="s">
        <v>137</v>
      </c>
      <c r="L142" s="72"/>
      <c r="M142" s="228" t="s">
        <v>21</v>
      </c>
      <c r="N142" s="229" t="s">
        <v>46</v>
      </c>
      <c r="O142" s="47"/>
      <c r="P142" s="230">
        <f>O142*H142</f>
        <v>0</v>
      </c>
      <c r="Q142" s="230">
        <v>0</v>
      </c>
      <c r="R142" s="230">
        <f>Q142*H142</f>
        <v>0</v>
      </c>
      <c r="S142" s="230">
        <v>0</v>
      </c>
      <c r="T142" s="231">
        <f>S142*H142</f>
        <v>0</v>
      </c>
      <c r="AR142" s="24" t="s">
        <v>138</v>
      </c>
      <c r="AT142" s="24" t="s">
        <v>133</v>
      </c>
      <c r="AU142" s="24" t="s">
        <v>85</v>
      </c>
      <c r="AY142" s="24" t="s">
        <v>131</v>
      </c>
      <c r="BE142" s="232">
        <f>IF(N142="základní",J142,0)</f>
        <v>0</v>
      </c>
      <c r="BF142" s="232">
        <f>IF(N142="snížená",J142,0)</f>
        <v>0</v>
      </c>
      <c r="BG142" s="232">
        <f>IF(N142="zákl. přenesená",J142,0)</f>
        <v>0</v>
      </c>
      <c r="BH142" s="232">
        <f>IF(N142="sníž. přenesená",J142,0)</f>
        <v>0</v>
      </c>
      <c r="BI142" s="232">
        <f>IF(N142="nulová",J142,0)</f>
        <v>0</v>
      </c>
      <c r="BJ142" s="24" t="s">
        <v>83</v>
      </c>
      <c r="BK142" s="232">
        <f>ROUND(I142*H142,2)</f>
        <v>0</v>
      </c>
      <c r="BL142" s="24" t="s">
        <v>138</v>
      </c>
      <c r="BM142" s="24" t="s">
        <v>743</v>
      </c>
    </row>
    <row r="143" s="12" customFormat="1">
      <c r="B143" s="244"/>
      <c r="C143" s="245"/>
      <c r="D143" s="235" t="s">
        <v>140</v>
      </c>
      <c r="E143" s="246" t="s">
        <v>21</v>
      </c>
      <c r="F143" s="247" t="s">
        <v>744</v>
      </c>
      <c r="G143" s="245"/>
      <c r="H143" s="248">
        <v>16</v>
      </c>
      <c r="I143" s="249"/>
      <c r="J143" s="245"/>
      <c r="K143" s="245"/>
      <c r="L143" s="250"/>
      <c r="M143" s="251"/>
      <c r="N143" s="252"/>
      <c r="O143" s="252"/>
      <c r="P143" s="252"/>
      <c r="Q143" s="252"/>
      <c r="R143" s="252"/>
      <c r="S143" s="252"/>
      <c r="T143" s="253"/>
      <c r="AT143" s="254" t="s">
        <v>140</v>
      </c>
      <c r="AU143" s="254" t="s">
        <v>85</v>
      </c>
      <c r="AV143" s="12" t="s">
        <v>85</v>
      </c>
      <c r="AW143" s="12" t="s">
        <v>39</v>
      </c>
      <c r="AX143" s="12" t="s">
        <v>75</v>
      </c>
      <c r="AY143" s="254" t="s">
        <v>131</v>
      </c>
    </row>
    <row r="144" s="12" customFormat="1">
      <c r="B144" s="244"/>
      <c r="C144" s="245"/>
      <c r="D144" s="235" t="s">
        <v>140</v>
      </c>
      <c r="E144" s="246" t="s">
        <v>21</v>
      </c>
      <c r="F144" s="247" t="s">
        <v>745</v>
      </c>
      <c r="G144" s="245"/>
      <c r="H144" s="248">
        <v>3.6000000000000001</v>
      </c>
      <c r="I144" s="249"/>
      <c r="J144" s="245"/>
      <c r="K144" s="245"/>
      <c r="L144" s="250"/>
      <c r="M144" s="251"/>
      <c r="N144" s="252"/>
      <c r="O144" s="252"/>
      <c r="P144" s="252"/>
      <c r="Q144" s="252"/>
      <c r="R144" s="252"/>
      <c r="S144" s="252"/>
      <c r="T144" s="253"/>
      <c r="AT144" s="254" t="s">
        <v>140</v>
      </c>
      <c r="AU144" s="254" t="s">
        <v>85</v>
      </c>
      <c r="AV144" s="12" t="s">
        <v>85</v>
      </c>
      <c r="AW144" s="12" t="s">
        <v>39</v>
      </c>
      <c r="AX144" s="12" t="s">
        <v>75</v>
      </c>
      <c r="AY144" s="254" t="s">
        <v>131</v>
      </c>
    </row>
    <row r="145" s="14" customFormat="1">
      <c r="B145" s="268"/>
      <c r="C145" s="269"/>
      <c r="D145" s="235" t="s">
        <v>140</v>
      </c>
      <c r="E145" s="270" t="s">
        <v>21</v>
      </c>
      <c r="F145" s="271" t="s">
        <v>208</v>
      </c>
      <c r="G145" s="269"/>
      <c r="H145" s="272">
        <v>19.600000000000001</v>
      </c>
      <c r="I145" s="273"/>
      <c r="J145" s="269"/>
      <c r="K145" s="269"/>
      <c r="L145" s="274"/>
      <c r="M145" s="275"/>
      <c r="N145" s="276"/>
      <c r="O145" s="276"/>
      <c r="P145" s="276"/>
      <c r="Q145" s="276"/>
      <c r="R145" s="276"/>
      <c r="S145" s="276"/>
      <c r="T145" s="277"/>
      <c r="AT145" s="278" t="s">
        <v>140</v>
      </c>
      <c r="AU145" s="278" t="s">
        <v>85</v>
      </c>
      <c r="AV145" s="14" t="s">
        <v>138</v>
      </c>
      <c r="AW145" s="14" t="s">
        <v>39</v>
      </c>
      <c r="AX145" s="14" t="s">
        <v>83</v>
      </c>
      <c r="AY145" s="278" t="s">
        <v>131</v>
      </c>
    </row>
    <row r="146" s="1" customFormat="1" ht="51" customHeight="1">
      <c r="B146" s="46"/>
      <c r="C146" s="221" t="s">
        <v>250</v>
      </c>
      <c r="D146" s="221" t="s">
        <v>133</v>
      </c>
      <c r="E146" s="222" t="s">
        <v>251</v>
      </c>
      <c r="F146" s="223" t="s">
        <v>252</v>
      </c>
      <c r="G146" s="224" t="s">
        <v>194</v>
      </c>
      <c r="H146" s="225">
        <v>280.48000000000002</v>
      </c>
      <c r="I146" s="226"/>
      <c r="J146" s="227">
        <f>ROUND(I146*H146,2)</f>
        <v>0</v>
      </c>
      <c r="K146" s="223" t="s">
        <v>137</v>
      </c>
      <c r="L146" s="72"/>
      <c r="M146" s="228" t="s">
        <v>21</v>
      </c>
      <c r="N146" s="229" t="s">
        <v>46</v>
      </c>
      <c r="O146" s="47"/>
      <c r="P146" s="230">
        <f>O146*H146</f>
        <v>0</v>
      </c>
      <c r="Q146" s="230">
        <v>0</v>
      </c>
      <c r="R146" s="230">
        <f>Q146*H146</f>
        <v>0</v>
      </c>
      <c r="S146" s="230">
        <v>0</v>
      </c>
      <c r="T146" s="231">
        <f>S146*H146</f>
        <v>0</v>
      </c>
      <c r="AR146" s="24" t="s">
        <v>138</v>
      </c>
      <c r="AT146" s="24" t="s">
        <v>133</v>
      </c>
      <c r="AU146" s="24" t="s">
        <v>85</v>
      </c>
      <c r="AY146" s="24" t="s">
        <v>131</v>
      </c>
      <c r="BE146" s="232">
        <f>IF(N146="základní",J146,0)</f>
        <v>0</v>
      </c>
      <c r="BF146" s="232">
        <f>IF(N146="snížená",J146,0)</f>
        <v>0</v>
      </c>
      <c r="BG146" s="232">
        <f>IF(N146="zákl. přenesená",J146,0)</f>
        <v>0</v>
      </c>
      <c r="BH146" s="232">
        <f>IF(N146="sníž. přenesená",J146,0)</f>
        <v>0</v>
      </c>
      <c r="BI146" s="232">
        <f>IF(N146="nulová",J146,0)</f>
        <v>0</v>
      </c>
      <c r="BJ146" s="24" t="s">
        <v>83</v>
      </c>
      <c r="BK146" s="232">
        <f>ROUND(I146*H146,2)</f>
        <v>0</v>
      </c>
      <c r="BL146" s="24" t="s">
        <v>138</v>
      </c>
      <c r="BM146" s="24" t="s">
        <v>746</v>
      </c>
    </row>
    <row r="147" s="12" customFormat="1">
      <c r="B147" s="244"/>
      <c r="C147" s="245"/>
      <c r="D147" s="235" t="s">
        <v>140</v>
      </c>
      <c r="E147" s="246" t="s">
        <v>21</v>
      </c>
      <c r="F147" s="247" t="s">
        <v>747</v>
      </c>
      <c r="G147" s="245"/>
      <c r="H147" s="248">
        <v>260.88</v>
      </c>
      <c r="I147" s="249"/>
      <c r="J147" s="245"/>
      <c r="K147" s="245"/>
      <c r="L147" s="250"/>
      <c r="M147" s="251"/>
      <c r="N147" s="252"/>
      <c r="O147" s="252"/>
      <c r="P147" s="252"/>
      <c r="Q147" s="252"/>
      <c r="R147" s="252"/>
      <c r="S147" s="252"/>
      <c r="T147" s="253"/>
      <c r="AT147" s="254" t="s">
        <v>140</v>
      </c>
      <c r="AU147" s="254" t="s">
        <v>85</v>
      </c>
      <c r="AV147" s="12" t="s">
        <v>85</v>
      </c>
      <c r="AW147" s="12" t="s">
        <v>39</v>
      </c>
      <c r="AX147" s="12" t="s">
        <v>75</v>
      </c>
      <c r="AY147" s="254" t="s">
        <v>131</v>
      </c>
    </row>
    <row r="148" s="12" customFormat="1">
      <c r="B148" s="244"/>
      <c r="C148" s="245"/>
      <c r="D148" s="235" t="s">
        <v>140</v>
      </c>
      <c r="E148" s="246" t="s">
        <v>21</v>
      </c>
      <c r="F148" s="247" t="s">
        <v>744</v>
      </c>
      <c r="G148" s="245"/>
      <c r="H148" s="248">
        <v>16</v>
      </c>
      <c r="I148" s="249"/>
      <c r="J148" s="245"/>
      <c r="K148" s="245"/>
      <c r="L148" s="250"/>
      <c r="M148" s="251"/>
      <c r="N148" s="252"/>
      <c r="O148" s="252"/>
      <c r="P148" s="252"/>
      <c r="Q148" s="252"/>
      <c r="R148" s="252"/>
      <c r="S148" s="252"/>
      <c r="T148" s="253"/>
      <c r="AT148" s="254" t="s">
        <v>140</v>
      </c>
      <c r="AU148" s="254" t="s">
        <v>85</v>
      </c>
      <c r="AV148" s="12" t="s">
        <v>85</v>
      </c>
      <c r="AW148" s="12" t="s">
        <v>39</v>
      </c>
      <c r="AX148" s="12" t="s">
        <v>75</v>
      </c>
      <c r="AY148" s="254" t="s">
        <v>131</v>
      </c>
    </row>
    <row r="149" s="12" customFormat="1">
      <c r="B149" s="244"/>
      <c r="C149" s="245"/>
      <c r="D149" s="235" t="s">
        <v>140</v>
      </c>
      <c r="E149" s="246" t="s">
        <v>21</v>
      </c>
      <c r="F149" s="247" t="s">
        <v>745</v>
      </c>
      <c r="G149" s="245"/>
      <c r="H149" s="248">
        <v>3.6000000000000001</v>
      </c>
      <c r="I149" s="249"/>
      <c r="J149" s="245"/>
      <c r="K149" s="245"/>
      <c r="L149" s="250"/>
      <c r="M149" s="251"/>
      <c r="N149" s="252"/>
      <c r="O149" s="252"/>
      <c r="P149" s="252"/>
      <c r="Q149" s="252"/>
      <c r="R149" s="252"/>
      <c r="S149" s="252"/>
      <c r="T149" s="253"/>
      <c r="AT149" s="254" t="s">
        <v>140</v>
      </c>
      <c r="AU149" s="254" t="s">
        <v>85</v>
      </c>
      <c r="AV149" s="12" t="s">
        <v>85</v>
      </c>
      <c r="AW149" s="12" t="s">
        <v>39</v>
      </c>
      <c r="AX149" s="12" t="s">
        <v>75</v>
      </c>
      <c r="AY149" s="254" t="s">
        <v>131</v>
      </c>
    </row>
    <row r="150" s="14" customFormat="1">
      <c r="B150" s="268"/>
      <c r="C150" s="269"/>
      <c r="D150" s="235" t="s">
        <v>140</v>
      </c>
      <c r="E150" s="270" t="s">
        <v>21</v>
      </c>
      <c r="F150" s="271" t="s">
        <v>208</v>
      </c>
      <c r="G150" s="269"/>
      <c r="H150" s="272">
        <v>280.48000000000002</v>
      </c>
      <c r="I150" s="273"/>
      <c r="J150" s="269"/>
      <c r="K150" s="269"/>
      <c r="L150" s="274"/>
      <c r="M150" s="275"/>
      <c r="N150" s="276"/>
      <c r="O150" s="276"/>
      <c r="P150" s="276"/>
      <c r="Q150" s="276"/>
      <c r="R150" s="276"/>
      <c r="S150" s="276"/>
      <c r="T150" s="277"/>
      <c r="AT150" s="278" t="s">
        <v>140</v>
      </c>
      <c r="AU150" s="278" t="s">
        <v>85</v>
      </c>
      <c r="AV150" s="14" t="s">
        <v>138</v>
      </c>
      <c r="AW150" s="14" t="s">
        <v>39</v>
      </c>
      <c r="AX150" s="14" t="s">
        <v>83</v>
      </c>
      <c r="AY150" s="278" t="s">
        <v>131</v>
      </c>
    </row>
    <row r="151" s="1" customFormat="1" ht="51" customHeight="1">
      <c r="B151" s="46"/>
      <c r="C151" s="221" t="s">
        <v>256</v>
      </c>
      <c r="D151" s="221" t="s">
        <v>133</v>
      </c>
      <c r="E151" s="222" t="s">
        <v>257</v>
      </c>
      <c r="F151" s="223" t="s">
        <v>258</v>
      </c>
      <c r="G151" s="224" t="s">
        <v>194</v>
      </c>
      <c r="H151" s="225">
        <v>1121.9200000000001</v>
      </c>
      <c r="I151" s="226"/>
      <c r="J151" s="227">
        <f>ROUND(I151*H151,2)</f>
        <v>0</v>
      </c>
      <c r="K151" s="223" t="s">
        <v>137</v>
      </c>
      <c r="L151" s="72"/>
      <c r="M151" s="228" t="s">
        <v>21</v>
      </c>
      <c r="N151" s="229" t="s">
        <v>46</v>
      </c>
      <c r="O151" s="47"/>
      <c r="P151" s="230">
        <f>O151*H151</f>
        <v>0</v>
      </c>
      <c r="Q151" s="230">
        <v>0</v>
      </c>
      <c r="R151" s="230">
        <f>Q151*H151</f>
        <v>0</v>
      </c>
      <c r="S151" s="230">
        <v>0</v>
      </c>
      <c r="T151" s="231">
        <f>S151*H151</f>
        <v>0</v>
      </c>
      <c r="AR151" s="24" t="s">
        <v>138</v>
      </c>
      <c r="AT151" s="24" t="s">
        <v>133</v>
      </c>
      <c r="AU151" s="24" t="s">
        <v>85</v>
      </c>
      <c r="AY151" s="24" t="s">
        <v>131</v>
      </c>
      <c r="BE151" s="232">
        <f>IF(N151="základní",J151,0)</f>
        <v>0</v>
      </c>
      <c r="BF151" s="232">
        <f>IF(N151="snížená",J151,0)</f>
        <v>0</v>
      </c>
      <c r="BG151" s="232">
        <f>IF(N151="zákl. přenesená",J151,0)</f>
        <v>0</v>
      </c>
      <c r="BH151" s="232">
        <f>IF(N151="sníž. přenesená",J151,0)</f>
        <v>0</v>
      </c>
      <c r="BI151" s="232">
        <f>IF(N151="nulová",J151,0)</f>
        <v>0</v>
      </c>
      <c r="BJ151" s="24" t="s">
        <v>83</v>
      </c>
      <c r="BK151" s="232">
        <f>ROUND(I151*H151,2)</f>
        <v>0</v>
      </c>
      <c r="BL151" s="24" t="s">
        <v>138</v>
      </c>
      <c r="BM151" s="24" t="s">
        <v>748</v>
      </c>
    </row>
    <row r="152" s="12" customFormat="1">
      <c r="B152" s="244"/>
      <c r="C152" s="245"/>
      <c r="D152" s="235" t="s">
        <v>140</v>
      </c>
      <c r="E152" s="246" t="s">
        <v>21</v>
      </c>
      <c r="F152" s="247" t="s">
        <v>749</v>
      </c>
      <c r="G152" s="245"/>
      <c r="H152" s="248">
        <v>1121.9200000000001</v>
      </c>
      <c r="I152" s="249"/>
      <c r="J152" s="245"/>
      <c r="K152" s="245"/>
      <c r="L152" s="250"/>
      <c r="M152" s="251"/>
      <c r="N152" s="252"/>
      <c r="O152" s="252"/>
      <c r="P152" s="252"/>
      <c r="Q152" s="252"/>
      <c r="R152" s="252"/>
      <c r="S152" s="252"/>
      <c r="T152" s="253"/>
      <c r="AT152" s="254" t="s">
        <v>140</v>
      </c>
      <c r="AU152" s="254" t="s">
        <v>85</v>
      </c>
      <c r="AV152" s="12" t="s">
        <v>85</v>
      </c>
      <c r="AW152" s="12" t="s">
        <v>39</v>
      </c>
      <c r="AX152" s="12" t="s">
        <v>83</v>
      </c>
      <c r="AY152" s="254" t="s">
        <v>131</v>
      </c>
    </row>
    <row r="153" s="1" customFormat="1" ht="25.5" customHeight="1">
      <c r="B153" s="46"/>
      <c r="C153" s="221" t="s">
        <v>261</v>
      </c>
      <c r="D153" s="221" t="s">
        <v>133</v>
      </c>
      <c r="E153" s="222" t="s">
        <v>262</v>
      </c>
      <c r="F153" s="223" t="s">
        <v>263</v>
      </c>
      <c r="G153" s="224" t="s">
        <v>194</v>
      </c>
      <c r="H153" s="225">
        <v>280.48000000000002</v>
      </c>
      <c r="I153" s="226"/>
      <c r="J153" s="227">
        <f>ROUND(I153*H153,2)</f>
        <v>0</v>
      </c>
      <c r="K153" s="223" t="s">
        <v>137</v>
      </c>
      <c r="L153" s="72"/>
      <c r="M153" s="228" t="s">
        <v>21</v>
      </c>
      <c r="N153" s="229" t="s">
        <v>46</v>
      </c>
      <c r="O153" s="47"/>
      <c r="P153" s="230">
        <f>O153*H153</f>
        <v>0</v>
      </c>
      <c r="Q153" s="230">
        <v>0</v>
      </c>
      <c r="R153" s="230">
        <f>Q153*H153</f>
        <v>0</v>
      </c>
      <c r="S153" s="230">
        <v>0</v>
      </c>
      <c r="T153" s="231">
        <f>S153*H153</f>
        <v>0</v>
      </c>
      <c r="AR153" s="24" t="s">
        <v>138</v>
      </c>
      <c r="AT153" s="24" t="s">
        <v>133</v>
      </c>
      <c r="AU153" s="24" t="s">
        <v>85</v>
      </c>
      <c r="AY153" s="24" t="s">
        <v>131</v>
      </c>
      <c r="BE153" s="232">
        <f>IF(N153="základní",J153,0)</f>
        <v>0</v>
      </c>
      <c r="BF153" s="232">
        <f>IF(N153="snížená",J153,0)</f>
        <v>0</v>
      </c>
      <c r="BG153" s="232">
        <f>IF(N153="zákl. přenesená",J153,0)</f>
        <v>0</v>
      </c>
      <c r="BH153" s="232">
        <f>IF(N153="sníž. přenesená",J153,0)</f>
        <v>0</v>
      </c>
      <c r="BI153" s="232">
        <f>IF(N153="nulová",J153,0)</f>
        <v>0</v>
      </c>
      <c r="BJ153" s="24" t="s">
        <v>83</v>
      </c>
      <c r="BK153" s="232">
        <f>ROUND(I153*H153,2)</f>
        <v>0</v>
      </c>
      <c r="BL153" s="24" t="s">
        <v>138</v>
      </c>
      <c r="BM153" s="24" t="s">
        <v>750</v>
      </c>
    </row>
    <row r="154" s="1" customFormat="1" ht="16.5" customHeight="1">
      <c r="B154" s="46"/>
      <c r="C154" s="221" t="s">
        <v>265</v>
      </c>
      <c r="D154" s="221" t="s">
        <v>133</v>
      </c>
      <c r="E154" s="222" t="s">
        <v>266</v>
      </c>
      <c r="F154" s="223" t="s">
        <v>267</v>
      </c>
      <c r="G154" s="224" t="s">
        <v>194</v>
      </c>
      <c r="H154" s="225">
        <v>280.48000000000002</v>
      </c>
      <c r="I154" s="226"/>
      <c r="J154" s="227">
        <f>ROUND(I154*H154,2)</f>
        <v>0</v>
      </c>
      <c r="K154" s="223" t="s">
        <v>137</v>
      </c>
      <c r="L154" s="72"/>
      <c r="M154" s="228" t="s">
        <v>21</v>
      </c>
      <c r="N154" s="229" t="s">
        <v>46</v>
      </c>
      <c r="O154" s="47"/>
      <c r="P154" s="230">
        <f>O154*H154</f>
        <v>0</v>
      </c>
      <c r="Q154" s="230">
        <v>0</v>
      </c>
      <c r="R154" s="230">
        <f>Q154*H154</f>
        <v>0</v>
      </c>
      <c r="S154" s="230">
        <v>0</v>
      </c>
      <c r="T154" s="231">
        <f>S154*H154</f>
        <v>0</v>
      </c>
      <c r="AR154" s="24" t="s">
        <v>138</v>
      </c>
      <c r="AT154" s="24" t="s">
        <v>133</v>
      </c>
      <c r="AU154" s="24" t="s">
        <v>85</v>
      </c>
      <c r="AY154" s="24" t="s">
        <v>131</v>
      </c>
      <c r="BE154" s="232">
        <f>IF(N154="základní",J154,0)</f>
        <v>0</v>
      </c>
      <c r="BF154" s="232">
        <f>IF(N154="snížená",J154,0)</f>
        <v>0</v>
      </c>
      <c r="BG154" s="232">
        <f>IF(N154="zákl. přenesená",J154,0)</f>
        <v>0</v>
      </c>
      <c r="BH154" s="232">
        <f>IF(N154="sníž. přenesená",J154,0)</f>
        <v>0</v>
      </c>
      <c r="BI154" s="232">
        <f>IF(N154="nulová",J154,0)</f>
        <v>0</v>
      </c>
      <c r="BJ154" s="24" t="s">
        <v>83</v>
      </c>
      <c r="BK154" s="232">
        <f>ROUND(I154*H154,2)</f>
        <v>0</v>
      </c>
      <c r="BL154" s="24" t="s">
        <v>138</v>
      </c>
      <c r="BM154" s="24" t="s">
        <v>751</v>
      </c>
    </row>
    <row r="155" s="1" customFormat="1" ht="25.5" customHeight="1">
      <c r="B155" s="46"/>
      <c r="C155" s="221" t="s">
        <v>269</v>
      </c>
      <c r="D155" s="221" t="s">
        <v>133</v>
      </c>
      <c r="E155" s="222" t="s">
        <v>270</v>
      </c>
      <c r="F155" s="223" t="s">
        <v>271</v>
      </c>
      <c r="G155" s="224" t="s">
        <v>272</v>
      </c>
      <c r="H155" s="225">
        <v>504.86399999999998</v>
      </c>
      <c r="I155" s="226"/>
      <c r="J155" s="227">
        <f>ROUND(I155*H155,2)</f>
        <v>0</v>
      </c>
      <c r="K155" s="223" t="s">
        <v>137</v>
      </c>
      <c r="L155" s="72"/>
      <c r="M155" s="228" t="s">
        <v>21</v>
      </c>
      <c r="N155" s="229" t="s">
        <v>46</v>
      </c>
      <c r="O155" s="47"/>
      <c r="P155" s="230">
        <f>O155*H155</f>
        <v>0</v>
      </c>
      <c r="Q155" s="230">
        <v>0</v>
      </c>
      <c r="R155" s="230">
        <f>Q155*H155</f>
        <v>0</v>
      </c>
      <c r="S155" s="230">
        <v>0</v>
      </c>
      <c r="T155" s="231">
        <f>S155*H155</f>
        <v>0</v>
      </c>
      <c r="AR155" s="24" t="s">
        <v>138</v>
      </c>
      <c r="AT155" s="24" t="s">
        <v>133</v>
      </c>
      <c r="AU155" s="24" t="s">
        <v>85</v>
      </c>
      <c r="AY155" s="24" t="s">
        <v>131</v>
      </c>
      <c r="BE155" s="232">
        <f>IF(N155="základní",J155,0)</f>
        <v>0</v>
      </c>
      <c r="BF155" s="232">
        <f>IF(N155="snížená",J155,0)</f>
        <v>0</v>
      </c>
      <c r="BG155" s="232">
        <f>IF(N155="zákl. přenesená",J155,0)</f>
        <v>0</v>
      </c>
      <c r="BH155" s="232">
        <f>IF(N155="sníž. přenesená",J155,0)</f>
        <v>0</v>
      </c>
      <c r="BI155" s="232">
        <f>IF(N155="nulová",J155,0)</f>
        <v>0</v>
      </c>
      <c r="BJ155" s="24" t="s">
        <v>83</v>
      </c>
      <c r="BK155" s="232">
        <f>ROUND(I155*H155,2)</f>
        <v>0</v>
      </c>
      <c r="BL155" s="24" t="s">
        <v>138</v>
      </c>
      <c r="BM155" s="24" t="s">
        <v>752</v>
      </c>
    </row>
    <row r="156" s="12" customFormat="1">
      <c r="B156" s="244"/>
      <c r="C156" s="245"/>
      <c r="D156" s="235" t="s">
        <v>140</v>
      </c>
      <c r="E156" s="246" t="s">
        <v>21</v>
      </c>
      <c r="F156" s="247" t="s">
        <v>753</v>
      </c>
      <c r="G156" s="245"/>
      <c r="H156" s="248">
        <v>504.86399999999998</v>
      </c>
      <c r="I156" s="249"/>
      <c r="J156" s="245"/>
      <c r="K156" s="245"/>
      <c r="L156" s="250"/>
      <c r="M156" s="251"/>
      <c r="N156" s="252"/>
      <c r="O156" s="252"/>
      <c r="P156" s="252"/>
      <c r="Q156" s="252"/>
      <c r="R156" s="252"/>
      <c r="S156" s="252"/>
      <c r="T156" s="253"/>
      <c r="AT156" s="254" t="s">
        <v>140</v>
      </c>
      <c r="AU156" s="254" t="s">
        <v>85</v>
      </c>
      <c r="AV156" s="12" t="s">
        <v>85</v>
      </c>
      <c r="AW156" s="12" t="s">
        <v>39</v>
      </c>
      <c r="AX156" s="12" t="s">
        <v>83</v>
      </c>
      <c r="AY156" s="254" t="s">
        <v>131</v>
      </c>
    </row>
    <row r="157" s="1" customFormat="1" ht="38.25" customHeight="1">
      <c r="B157" s="46"/>
      <c r="C157" s="221" t="s">
        <v>275</v>
      </c>
      <c r="D157" s="221" t="s">
        <v>133</v>
      </c>
      <c r="E157" s="222" t="s">
        <v>276</v>
      </c>
      <c r="F157" s="223" t="s">
        <v>277</v>
      </c>
      <c r="G157" s="224" t="s">
        <v>194</v>
      </c>
      <c r="H157" s="225">
        <v>14.4</v>
      </c>
      <c r="I157" s="226"/>
      <c r="J157" s="227">
        <f>ROUND(I157*H157,2)</f>
        <v>0</v>
      </c>
      <c r="K157" s="223" t="s">
        <v>137</v>
      </c>
      <c r="L157" s="72"/>
      <c r="M157" s="228" t="s">
        <v>21</v>
      </c>
      <c r="N157" s="229" t="s">
        <v>46</v>
      </c>
      <c r="O157" s="47"/>
      <c r="P157" s="230">
        <f>O157*H157</f>
        <v>0</v>
      </c>
      <c r="Q157" s="230">
        <v>0</v>
      </c>
      <c r="R157" s="230">
        <f>Q157*H157</f>
        <v>0</v>
      </c>
      <c r="S157" s="230">
        <v>0</v>
      </c>
      <c r="T157" s="231">
        <f>S157*H157</f>
        <v>0</v>
      </c>
      <c r="AR157" s="24" t="s">
        <v>138</v>
      </c>
      <c r="AT157" s="24" t="s">
        <v>133</v>
      </c>
      <c r="AU157" s="24" t="s">
        <v>85</v>
      </c>
      <c r="AY157" s="24" t="s">
        <v>131</v>
      </c>
      <c r="BE157" s="232">
        <f>IF(N157="základní",J157,0)</f>
        <v>0</v>
      </c>
      <c r="BF157" s="232">
        <f>IF(N157="snížená",J157,0)</f>
        <v>0</v>
      </c>
      <c r="BG157" s="232">
        <f>IF(N157="zákl. přenesená",J157,0)</f>
        <v>0</v>
      </c>
      <c r="BH157" s="232">
        <f>IF(N157="sníž. přenesená",J157,0)</f>
        <v>0</v>
      </c>
      <c r="BI157" s="232">
        <f>IF(N157="nulová",J157,0)</f>
        <v>0</v>
      </c>
      <c r="BJ157" s="24" t="s">
        <v>83</v>
      </c>
      <c r="BK157" s="232">
        <f>ROUND(I157*H157,2)</f>
        <v>0</v>
      </c>
      <c r="BL157" s="24" t="s">
        <v>138</v>
      </c>
      <c r="BM157" s="24" t="s">
        <v>754</v>
      </c>
    </row>
    <row r="158" s="12" customFormat="1">
      <c r="B158" s="244"/>
      <c r="C158" s="245"/>
      <c r="D158" s="235" t="s">
        <v>140</v>
      </c>
      <c r="E158" s="246" t="s">
        <v>21</v>
      </c>
      <c r="F158" s="247" t="s">
        <v>755</v>
      </c>
      <c r="G158" s="245"/>
      <c r="H158" s="248">
        <v>14.4</v>
      </c>
      <c r="I158" s="249"/>
      <c r="J158" s="245"/>
      <c r="K158" s="245"/>
      <c r="L158" s="250"/>
      <c r="M158" s="251"/>
      <c r="N158" s="252"/>
      <c r="O158" s="252"/>
      <c r="P158" s="252"/>
      <c r="Q158" s="252"/>
      <c r="R158" s="252"/>
      <c r="S158" s="252"/>
      <c r="T158" s="253"/>
      <c r="AT158" s="254" t="s">
        <v>140</v>
      </c>
      <c r="AU158" s="254" t="s">
        <v>85</v>
      </c>
      <c r="AV158" s="12" t="s">
        <v>85</v>
      </c>
      <c r="AW158" s="12" t="s">
        <v>39</v>
      </c>
      <c r="AX158" s="12" t="s">
        <v>83</v>
      </c>
      <c r="AY158" s="254" t="s">
        <v>131</v>
      </c>
    </row>
    <row r="159" s="1" customFormat="1" ht="38.25" customHeight="1">
      <c r="B159" s="46"/>
      <c r="C159" s="221" t="s">
        <v>281</v>
      </c>
      <c r="D159" s="221" t="s">
        <v>133</v>
      </c>
      <c r="E159" s="222" t="s">
        <v>282</v>
      </c>
      <c r="F159" s="223" t="s">
        <v>283</v>
      </c>
      <c r="G159" s="224" t="s">
        <v>194</v>
      </c>
      <c r="H159" s="225">
        <v>1.6000000000000001</v>
      </c>
      <c r="I159" s="226"/>
      <c r="J159" s="227">
        <f>ROUND(I159*H159,2)</f>
        <v>0</v>
      </c>
      <c r="K159" s="223" t="s">
        <v>284</v>
      </c>
      <c r="L159" s="72"/>
      <c r="M159" s="228" t="s">
        <v>21</v>
      </c>
      <c r="N159" s="229" t="s">
        <v>46</v>
      </c>
      <c r="O159" s="47"/>
      <c r="P159" s="230">
        <f>O159*H159</f>
        <v>0</v>
      </c>
      <c r="Q159" s="230">
        <v>0</v>
      </c>
      <c r="R159" s="230">
        <f>Q159*H159</f>
        <v>0</v>
      </c>
      <c r="S159" s="230">
        <v>0</v>
      </c>
      <c r="T159" s="231">
        <f>S159*H159</f>
        <v>0</v>
      </c>
      <c r="AR159" s="24" t="s">
        <v>138</v>
      </c>
      <c r="AT159" s="24" t="s">
        <v>133</v>
      </c>
      <c r="AU159" s="24" t="s">
        <v>85</v>
      </c>
      <c r="AY159" s="24" t="s">
        <v>131</v>
      </c>
      <c r="BE159" s="232">
        <f>IF(N159="základní",J159,0)</f>
        <v>0</v>
      </c>
      <c r="BF159" s="232">
        <f>IF(N159="snížená",J159,0)</f>
        <v>0</v>
      </c>
      <c r="BG159" s="232">
        <f>IF(N159="zákl. přenesená",J159,0)</f>
        <v>0</v>
      </c>
      <c r="BH159" s="232">
        <f>IF(N159="sníž. přenesená",J159,0)</f>
        <v>0</v>
      </c>
      <c r="BI159" s="232">
        <f>IF(N159="nulová",J159,0)</f>
        <v>0</v>
      </c>
      <c r="BJ159" s="24" t="s">
        <v>83</v>
      </c>
      <c r="BK159" s="232">
        <f>ROUND(I159*H159,2)</f>
        <v>0</v>
      </c>
      <c r="BL159" s="24" t="s">
        <v>138</v>
      </c>
      <c r="BM159" s="24" t="s">
        <v>756</v>
      </c>
    </row>
    <row r="160" s="11" customFormat="1">
      <c r="B160" s="233"/>
      <c r="C160" s="234"/>
      <c r="D160" s="235" t="s">
        <v>140</v>
      </c>
      <c r="E160" s="236" t="s">
        <v>21</v>
      </c>
      <c r="F160" s="237" t="s">
        <v>141</v>
      </c>
      <c r="G160" s="234"/>
      <c r="H160" s="236" t="s">
        <v>21</v>
      </c>
      <c r="I160" s="238"/>
      <c r="J160" s="234"/>
      <c r="K160" s="234"/>
      <c r="L160" s="239"/>
      <c r="M160" s="240"/>
      <c r="N160" s="241"/>
      <c r="O160" s="241"/>
      <c r="P160" s="241"/>
      <c r="Q160" s="241"/>
      <c r="R160" s="241"/>
      <c r="S160" s="241"/>
      <c r="T160" s="242"/>
      <c r="AT160" s="243" t="s">
        <v>140</v>
      </c>
      <c r="AU160" s="243" t="s">
        <v>85</v>
      </c>
      <c r="AV160" s="11" t="s">
        <v>83</v>
      </c>
      <c r="AW160" s="11" t="s">
        <v>39</v>
      </c>
      <c r="AX160" s="11" t="s">
        <v>75</v>
      </c>
      <c r="AY160" s="243" t="s">
        <v>131</v>
      </c>
    </row>
    <row r="161" s="12" customFormat="1">
      <c r="B161" s="244"/>
      <c r="C161" s="245"/>
      <c r="D161" s="235" t="s">
        <v>140</v>
      </c>
      <c r="E161" s="246" t="s">
        <v>21</v>
      </c>
      <c r="F161" s="247" t="s">
        <v>757</v>
      </c>
      <c r="G161" s="245"/>
      <c r="H161" s="248">
        <v>1.6000000000000001</v>
      </c>
      <c r="I161" s="249"/>
      <c r="J161" s="245"/>
      <c r="K161" s="245"/>
      <c r="L161" s="250"/>
      <c r="M161" s="251"/>
      <c r="N161" s="252"/>
      <c r="O161" s="252"/>
      <c r="P161" s="252"/>
      <c r="Q161" s="252"/>
      <c r="R161" s="252"/>
      <c r="S161" s="252"/>
      <c r="T161" s="253"/>
      <c r="AT161" s="254" t="s">
        <v>140</v>
      </c>
      <c r="AU161" s="254" t="s">
        <v>85</v>
      </c>
      <c r="AV161" s="12" t="s">
        <v>85</v>
      </c>
      <c r="AW161" s="12" t="s">
        <v>39</v>
      </c>
      <c r="AX161" s="12" t="s">
        <v>83</v>
      </c>
      <c r="AY161" s="254" t="s">
        <v>131</v>
      </c>
    </row>
    <row r="162" s="1" customFormat="1" ht="16.5" customHeight="1">
      <c r="B162" s="46"/>
      <c r="C162" s="279" t="s">
        <v>699</v>
      </c>
      <c r="D162" s="279" t="s">
        <v>288</v>
      </c>
      <c r="E162" s="280" t="s">
        <v>289</v>
      </c>
      <c r="F162" s="281" t="s">
        <v>290</v>
      </c>
      <c r="G162" s="282" t="s">
        <v>272</v>
      </c>
      <c r="H162" s="283">
        <v>2.8799999999999999</v>
      </c>
      <c r="I162" s="284"/>
      <c r="J162" s="285">
        <f>ROUND(I162*H162,2)</f>
        <v>0</v>
      </c>
      <c r="K162" s="281" t="s">
        <v>137</v>
      </c>
      <c r="L162" s="286"/>
      <c r="M162" s="287" t="s">
        <v>21</v>
      </c>
      <c r="N162" s="288" t="s">
        <v>46</v>
      </c>
      <c r="O162" s="47"/>
      <c r="P162" s="230">
        <f>O162*H162</f>
        <v>0</v>
      </c>
      <c r="Q162" s="230">
        <v>1</v>
      </c>
      <c r="R162" s="230">
        <f>Q162*H162</f>
        <v>2.8799999999999999</v>
      </c>
      <c r="S162" s="230">
        <v>0</v>
      </c>
      <c r="T162" s="231">
        <f>S162*H162</f>
        <v>0</v>
      </c>
      <c r="AR162" s="24" t="s">
        <v>174</v>
      </c>
      <c r="AT162" s="24" t="s">
        <v>288</v>
      </c>
      <c r="AU162" s="24" t="s">
        <v>85</v>
      </c>
      <c r="AY162" s="24" t="s">
        <v>131</v>
      </c>
      <c r="BE162" s="232">
        <f>IF(N162="základní",J162,0)</f>
        <v>0</v>
      </c>
      <c r="BF162" s="232">
        <f>IF(N162="snížená",J162,0)</f>
        <v>0</v>
      </c>
      <c r="BG162" s="232">
        <f>IF(N162="zákl. přenesená",J162,0)</f>
        <v>0</v>
      </c>
      <c r="BH162" s="232">
        <f>IF(N162="sníž. přenesená",J162,0)</f>
        <v>0</v>
      </c>
      <c r="BI162" s="232">
        <f>IF(N162="nulová",J162,0)</f>
        <v>0</v>
      </c>
      <c r="BJ162" s="24" t="s">
        <v>83</v>
      </c>
      <c r="BK162" s="232">
        <f>ROUND(I162*H162,2)</f>
        <v>0</v>
      </c>
      <c r="BL162" s="24" t="s">
        <v>138</v>
      </c>
      <c r="BM162" s="24" t="s">
        <v>758</v>
      </c>
    </row>
    <row r="163" s="12" customFormat="1">
      <c r="B163" s="244"/>
      <c r="C163" s="245"/>
      <c r="D163" s="235" t="s">
        <v>140</v>
      </c>
      <c r="E163" s="246" t="s">
        <v>21</v>
      </c>
      <c r="F163" s="247" t="s">
        <v>345</v>
      </c>
      <c r="G163" s="245"/>
      <c r="H163" s="248">
        <v>2.8799999999999999</v>
      </c>
      <c r="I163" s="249"/>
      <c r="J163" s="245"/>
      <c r="K163" s="245"/>
      <c r="L163" s="250"/>
      <c r="M163" s="251"/>
      <c r="N163" s="252"/>
      <c r="O163" s="252"/>
      <c r="P163" s="252"/>
      <c r="Q163" s="252"/>
      <c r="R163" s="252"/>
      <c r="S163" s="252"/>
      <c r="T163" s="253"/>
      <c r="AT163" s="254" t="s">
        <v>140</v>
      </c>
      <c r="AU163" s="254" t="s">
        <v>85</v>
      </c>
      <c r="AV163" s="12" t="s">
        <v>85</v>
      </c>
      <c r="AW163" s="12" t="s">
        <v>39</v>
      </c>
      <c r="AX163" s="12" t="s">
        <v>83</v>
      </c>
      <c r="AY163" s="254" t="s">
        <v>131</v>
      </c>
    </row>
    <row r="164" s="1" customFormat="1" ht="38.25" customHeight="1">
      <c r="B164" s="46"/>
      <c r="C164" s="221" t="s">
        <v>287</v>
      </c>
      <c r="D164" s="221" t="s">
        <v>133</v>
      </c>
      <c r="E164" s="222" t="s">
        <v>294</v>
      </c>
      <c r="F164" s="223" t="s">
        <v>295</v>
      </c>
      <c r="G164" s="224" t="s">
        <v>194</v>
      </c>
      <c r="H164" s="225">
        <v>2.9399999999999999</v>
      </c>
      <c r="I164" s="226"/>
      <c r="J164" s="227">
        <f>ROUND(I164*H164,2)</f>
        <v>0</v>
      </c>
      <c r="K164" s="223" t="s">
        <v>137</v>
      </c>
      <c r="L164" s="72"/>
      <c r="M164" s="228" t="s">
        <v>21</v>
      </c>
      <c r="N164" s="229" t="s">
        <v>46</v>
      </c>
      <c r="O164" s="47"/>
      <c r="P164" s="230">
        <f>O164*H164</f>
        <v>0</v>
      </c>
      <c r="Q164" s="230">
        <v>0</v>
      </c>
      <c r="R164" s="230">
        <f>Q164*H164</f>
        <v>0</v>
      </c>
      <c r="S164" s="230">
        <v>0</v>
      </c>
      <c r="T164" s="231">
        <f>S164*H164</f>
        <v>0</v>
      </c>
      <c r="AR164" s="24" t="s">
        <v>138</v>
      </c>
      <c r="AT164" s="24" t="s">
        <v>133</v>
      </c>
      <c r="AU164" s="24" t="s">
        <v>85</v>
      </c>
      <c r="AY164" s="24" t="s">
        <v>131</v>
      </c>
      <c r="BE164" s="232">
        <f>IF(N164="základní",J164,0)</f>
        <v>0</v>
      </c>
      <c r="BF164" s="232">
        <f>IF(N164="snížená",J164,0)</f>
        <v>0</v>
      </c>
      <c r="BG164" s="232">
        <f>IF(N164="zákl. přenesená",J164,0)</f>
        <v>0</v>
      </c>
      <c r="BH164" s="232">
        <f>IF(N164="sníž. přenesená",J164,0)</f>
        <v>0</v>
      </c>
      <c r="BI164" s="232">
        <f>IF(N164="nulová",J164,0)</f>
        <v>0</v>
      </c>
      <c r="BJ164" s="24" t="s">
        <v>83</v>
      </c>
      <c r="BK164" s="232">
        <f>ROUND(I164*H164,2)</f>
        <v>0</v>
      </c>
      <c r="BL164" s="24" t="s">
        <v>138</v>
      </c>
      <c r="BM164" s="24" t="s">
        <v>759</v>
      </c>
    </row>
    <row r="165" s="11" customFormat="1">
      <c r="B165" s="233"/>
      <c r="C165" s="234"/>
      <c r="D165" s="235" t="s">
        <v>140</v>
      </c>
      <c r="E165" s="236" t="s">
        <v>21</v>
      </c>
      <c r="F165" s="237" t="s">
        <v>141</v>
      </c>
      <c r="G165" s="234"/>
      <c r="H165" s="236" t="s">
        <v>21</v>
      </c>
      <c r="I165" s="238"/>
      <c r="J165" s="234"/>
      <c r="K165" s="234"/>
      <c r="L165" s="239"/>
      <c r="M165" s="240"/>
      <c r="N165" s="241"/>
      <c r="O165" s="241"/>
      <c r="P165" s="241"/>
      <c r="Q165" s="241"/>
      <c r="R165" s="241"/>
      <c r="S165" s="241"/>
      <c r="T165" s="242"/>
      <c r="AT165" s="243" t="s">
        <v>140</v>
      </c>
      <c r="AU165" s="243" t="s">
        <v>85</v>
      </c>
      <c r="AV165" s="11" t="s">
        <v>83</v>
      </c>
      <c r="AW165" s="11" t="s">
        <v>39</v>
      </c>
      <c r="AX165" s="11" t="s">
        <v>75</v>
      </c>
      <c r="AY165" s="243" t="s">
        <v>131</v>
      </c>
    </row>
    <row r="166" s="12" customFormat="1">
      <c r="B166" s="244"/>
      <c r="C166" s="245"/>
      <c r="D166" s="235" t="s">
        <v>140</v>
      </c>
      <c r="E166" s="246" t="s">
        <v>21</v>
      </c>
      <c r="F166" s="247" t="s">
        <v>760</v>
      </c>
      <c r="G166" s="245"/>
      <c r="H166" s="248">
        <v>2.9399999999999999</v>
      </c>
      <c r="I166" s="249"/>
      <c r="J166" s="245"/>
      <c r="K166" s="245"/>
      <c r="L166" s="250"/>
      <c r="M166" s="251"/>
      <c r="N166" s="252"/>
      <c r="O166" s="252"/>
      <c r="P166" s="252"/>
      <c r="Q166" s="252"/>
      <c r="R166" s="252"/>
      <c r="S166" s="252"/>
      <c r="T166" s="253"/>
      <c r="AT166" s="254" t="s">
        <v>140</v>
      </c>
      <c r="AU166" s="254" t="s">
        <v>85</v>
      </c>
      <c r="AV166" s="12" t="s">
        <v>85</v>
      </c>
      <c r="AW166" s="12" t="s">
        <v>39</v>
      </c>
      <c r="AX166" s="12" t="s">
        <v>83</v>
      </c>
      <c r="AY166" s="254" t="s">
        <v>131</v>
      </c>
    </row>
    <row r="167" s="1" customFormat="1" ht="38.25" customHeight="1">
      <c r="B167" s="46"/>
      <c r="C167" s="279" t="s">
        <v>293</v>
      </c>
      <c r="D167" s="279" t="s">
        <v>288</v>
      </c>
      <c r="E167" s="280" t="s">
        <v>299</v>
      </c>
      <c r="F167" s="281" t="s">
        <v>300</v>
      </c>
      <c r="G167" s="282" t="s">
        <v>272</v>
      </c>
      <c r="H167" s="283">
        <v>31.212</v>
      </c>
      <c r="I167" s="284"/>
      <c r="J167" s="285">
        <f>ROUND(I167*H167,2)</f>
        <v>0</v>
      </c>
      <c r="K167" s="281" t="s">
        <v>137</v>
      </c>
      <c r="L167" s="286"/>
      <c r="M167" s="287" t="s">
        <v>21</v>
      </c>
      <c r="N167" s="288" t="s">
        <v>46</v>
      </c>
      <c r="O167" s="47"/>
      <c r="P167" s="230">
        <f>O167*H167</f>
        <v>0</v>
      </c>
      <c r="Q167" s="230">
        <v>1</v>
      </c>
      <c r="R167" s="230">
        <f>Q167*H167</f>
        <v>31.212</v>
      </c>
      <c r="S167" s="230">
        <v>0</v>
      </c>
      <c r="T167" s="231">
        <f>S167*H167</f>
        <v>0</v>
      </c>
      <c r="AR167" s="24" t="s">
        <v>174</v>
      </c>
      <c r="AT167" s="24" t="s">
        <v>288</v>
      </c>
      <c r="AU167" s="24" t="s">
        <v>85</v>
      </c>
      <c r="AY167" s="24" t="s">
        <v>131</v>
      </c>
      <c r="BE167" s="232">
        <f>IF(N167="základní",J167,0)</f>
        <v>0</v>
      </c>
      <c r="BF167" s="232">
        <f>IF(N167="snížená",J167,0)</f>
        <v>0</v>
      </c>
      <c r="BG167" s="232">
        <f>IF(N167="zákl. přenesená",J167,0)</f>
        <v>0</v>
      </c>
      <c r="BH167" s="232">
        <f>IF(N167="sníž. přenesená",J167,0)</f>
        <v>0</v>
      </c>
      <c r="BI167" s="232">
        <f>IF(N167="nulová",J167,0)</f>
        <v>0</v>
      </c>
      <c r="BJ167" s="24" t="s">
        <v>83</v>
      </c>
      <c r="BK167" s="232">
        <f>ROUND(I167*H167,2)</f>
        <v>0</v>
      </c>
      <c r="BL167" s="24" t="s">
        <v>138</v>
      </c>
      <c r="BM167" s="24" t="s">
        <v>761</v>
      </c>
    </row>
    <row r="168" s="12" customFormat="1">
      <c r="B168" s="244"/>
      <c r="C168" s="245"/>
      <c r="D168" s="235" t="s">
        <v>140</v>
      </c>
      <c r="E168" s="246" t="s">
        <v>21</v>
      </c>
      <c r="F168" s="247" t="s">
        <v>762</v>
      </c>
      <c r="G168" s="245"/>
      <c r="H168" s="248">
        <v>25.920000000000002</v>
      </c>
      <c r="I168" s="249"/>
      <c r="J168" s="245"/>
      <c r="K168" s="245"/>
      <c r="L168" s="250"/>
      <c r="M168" s="251"/>
      <c r="N168" s="252"/>
      <c r="O168" s="252"/>
      <c r="P168" s="252"/>
      <c r="Q168" s="252"/>
      <c r="R168" s="252"/>
      <c r="S168" s="252"/>
      <c r="T168" s="253"/>
      <c r="AT168" s="254" t="s">
        <v>140</v>
      </c>
      <c r="AU168" s="254" t="s">
        <v>85</v>
      </c>
      <c r="AV168" s="12" t="s">
        <v>85</v>
      </c>
      <c r="AW168" s="12" t="s">
        <v>39</v>
      </c>
      <c r="AX168" s="12" t="s">
        <v>75</v>
      </c>
      <c r="AY168" s="254" t="s">
        <v>131</v>
      </c>
    </row>
    <row r="169" s="12" customFormat="1">
      <c r="B169" s="244"/>
      <c r="C169" s="245"/>
      <c r="D169" s="235" t="s">
        <v>140</v>
      </c>
      <c r="E169" s="246" t="s">
        <v>21</v>
      </c>
      <c r="F169" s="247" t="s">
        <v>763</v>
      </c>
      <c r="G169" s="245"/>
      <c r="H169" s="248">
        <v>5.2919999999999998</v>
      </c>
      <c r="I169" s="249"/>
      <c r="J169" s="245"/>
      <c r="K169" s="245"/>
      <c r="L169" s="250"/>
      <c r="M169" s="251"/>
      <c r="N169" s="252"/>
      <c r="O169" s="252"/>
      <c r="P169" s="252"/>
      <c r="Q169" s="252"/>
      <c r="R169" s="252"/>
      <c r="S169" s="252"/>
      <c r="T169" s="253"/>
      <c r="AT169" s="254" t="s">
        <v>140</v>
      </c>
      <c r="AU169" s="254" t="s">
        <v>85</v>
      </c>
      <c r="AV169" s="12" t="s">
        <v>85</v>
      </c>
      <c r="AW169" s="12" t="s">
        <v>39</v>
      </c>
      <c r="AX169" s="12" t="s">
        <v>75</v>
      </c>
      <c r="AY169" s="254" t="s">
        <v>131</v>
      </c>
    </row>
    <row r="170" s="14" customFormat="1">
      <c r="B170" s="268"/>
      <c r="C170" s="269"/>
      <c r="D170" s="235" t="s">
        <v>140</v>
      </c>
      <c r="E170" s="270" t="s">
        <v>21</v>
      </c>
      <c r="F170" s="271" t="s">
        <v>208</v>
      </c>
      <c r="G170" s="269"/>
      <c r="H170" s="272">
        <v>31.212</v>
      </c>
      <c r="I170" s="273"/>
      <c r="J170" s="269"/>
      <c r="K170" s="269"/>
      <c r="L170" s="274"/>
      <c r="M170" s="275"/>
      <c r="N170" s="276"/>
      <c r="O170" s="276"/>
      <c r="P170" s="276"/>
      <c r="Q170" s="276"/>
      <c r="R170" s="276"/>
      <c r="S170" s="276"/>
      <c r="T170" s="277"/>
      <c r="AT170" s="278" t="s">
        <v>140</v>
      </c>
      <c r="AU170" s="278" t="s">
        <v>85</v>
      </c>
      <c r="AV170" s="14" t="s">
        <v>138</v>
      </c>
      <c r="AW170" s="14" t="s">
        <v>39</v>
      </c>
      <c r="AX170" s="14" t="s">
        <v>83</v>
      </c>
      <c r="AY170" s="278" t="s">
        <v>131</v>
      </c>
    </row>
    <row r="171" s="1" customFormat="1" ht="25.5" customHeight="1">
      <c r="B171" s="46"/>
      <c r="C171" s="221" t="s">
        <v>298</v>
      </c>
      <c r="D171" s="221" t="s">
        <v>133</v>
      </c>
      <c r="E171" s="222" t="s">
        <v>305</v>
      </c>
      <c r="F171" s="223" t="s">
        <v>306</v>
      </c>
      <c r="G171" s="224" t="s">
        <v>136</v>
      </c>
      <c r="H171" s="225">
        <v>2.25</v>
      </c>
      <c r="I171" s="226"/>
      <c r="J171" s="227">
        <f>ROUND(I171*H171,2)</f>
        <v>0</v>
      </c>
      <c r="K171" s="223" t="s">
        <v>137</v>
      </c>
      <c r="L171" s="72"/>
      <c r="M171" s="228" t="s">
        <v>21</v>
      </c>
      <c r="N171" s="229" t="s">
        <v>46</v>
      </c>
      <c r="O171" s="47"/>
      <c r="P171" s="230">
        <f>O171*H171</f>
        <v>0</v>
      </c>
      <c r="Q171" s="230">
        <v>0</v>
      </c>
      <c r="R171" s="230">
        <f>Q171*H171</f>
        <v>0</v>
      </c>
      <c r="S171" s="230">
        <v>0</v>
      </c>
      <c r="T171" s="231">
        <f>S171*H171</f>
        <v>0</v>
      </c>
      <c r="AR171" s="24" t="s">
        <v>138</v>
      </c>
      <c r="AT171" s="24" t="s">
        <v>133</v>
      </c>
      <c r="AU171" s="24" t="s">
        <v>85</v>
      </c>
      <c r="AY171" s="24" t="s">
        <v>131</v>
      </c>
      <c r="BE171" s="232">
        <f>IF(N171="základní",J171,0)</f>
        <v>0</v>
      </c>
      <c r="BF171" s="232">
        <f>IF(N171="snížená",J171,0)</f>
        <v>0</v>
      </c>
      <c r="BG171" s="232">
        <f>IF(N171="zákl. přenesená",J171,0)</f>
        <v>0</v>
      </c>
      <c r="BH171" s="232">
        <f>IF(N171="sníž. přenesená",J171,0)</f>
        <v>0</v>
      </c>
      <c r="BI171" s="232">
        <f>IF(N171="nulová",J171,0)</f>
        <v>0</v>
      </c>
      <c r="BJ171" s="24" t="s">
        <v>83</v>
      </c>
      <c r="BK171" s="232">
        <f>ROUND(I171*H171,2)</f>
        <v>0</v>
      </c>
      <c r="BL171" s="24" t="s">
        <v>138</v>
      </c>
      <c r="BM171" s="24" t="s">
        <v>764</v>
      </c>
    </row>
    <row r="172" s="11" customFormat="1">
      <c r="B172" s="233"/>
      <c r="C172" s="234"/>
      <c r="D172" s="235" t="s">
        <v>140</v>
      </c>
      <c r="E172" s="236" t="s">
        <v>21</v>
      </c>
      <c r="F172" s="237" t="s">
        <v>707</v>
      </c>
      <c r="G172" s="234"/>
      <c r="H172" s="236" t="s">
        <v>21</v>
      </c>
      <c r="I172" s="238"/>
      <c r="J172" s="234"/>
      <c r="K172" s="234"/>
      <c r="L172" s="239"/>
      <c r="M172" s="240"/>
      <c r="N172" s="241"/>
      <c r="O172" s="241"/>
      <c r="P172" s="241"/>
      <c r="Q172" s="241"/>
      <c r="R172" s="241"/>
      <c r="S172" s="241"/>
      <c r="T172" s="242"/>
      <c r="AT172" s="243" t="s">
        <v>140</v>
      </c>
      <c r="AU172" s="243" t="s">
        <v>85</v>
      </c>
      <c r="AV172" s="11" t="s">
        <v>83</v>
      </c>
      <c r="AW172" s="11" t="s">
        <v>39</v>
      </c>
      <c r="AX172" s="11" t="s">
        <v>75</v>
      </c>
      <c r="AY172" s="243" t="s">
        <v>131</v>
      </c>
    </row>
    <row r="173" s="12" customFormat="1">
      <c r="B173" s="244"/>
      <c r="C173" s="245"/>
      <c r="D173" s="235" t="s">
        <v>140</v>
      </c>
      <c r="E173" s="246" t="s">
        <v>21</v>
      </c>
      <c r="F173" s="247" t="s">
        <v>765</v>
      </c>
      <c r="G173" s="245"/>
      <c r="H173" s="248">
        <v>2.25</v>
      </c>
      <c r="I173" s="249"/>
      <c r="J173" s="245"/>
      <c r="K173" s="245"/>
      <c r="L173" s="250"/>
      <c r="M173" s="251"/>
      <c r="N173" s="252"/>
      <c r="O173" s="252"/>
      <c r="P173" s="252"/>
      <c r="Q173" s="252"/>
      <c r="R173" s="252"/>
      <c r="S173" s="252"/>
      <c r="T173" s="253"/>
      <c r="AT173" s="254" t="s">
        <v>140</v>
      </c>
      <c r="AU173" s="254" t="s">
        <v>85</v>
      </c>
      <c r="AV173" s="12" t="s">
        <v>85</v>
      </c>
      <c r="AW173" s="12" t="s">
        <v>39</v>
      </c>
      <c r="AX173" s="12" t="s">
        <v>83</v>
      </c>
      <c r="AY173" s="254" t="s">
        <v>131</v>
      </c>
    </row>
    <row r="174" s="1" customFormat="1" ht="25.5" customHeight="1">
      <c r="B174" s="46"/>
      <c r="C174" s="279" t="s">
        <v>304</v>
      </c>
      <c r="D174" s="279" t="s">
        <v>288</v>
      </c>
      <c r="E174" s="280" t="s">
        <v>310</v>
      </c>
      <c r="F174" s="281" t="s">
        <v>311</v>
      </c>
      <c r="G174" s="282" t="s">
        <v>194</v>
      </c>
      <c r="H174" s="283">
        <v>0.22500000000000001</v>
      </c>
      <c r="I174" s="284"/>
      <c r="J174" s="285">
        <f>ROUND(I174*H174,2)</f>
        <v>0</v>
      </c>
      <c r="K174" s="281" t="s">
        <v>21</v>
      </c>
      <c r="L174" s="286"/>
      <c r="M174" s="287" t="s">
        <v>21</v>
      </c>
      <c r="N174" s="288" t="s">
        <v>46</v>
      </c>
      <c r="O174" s="47"/>
      <c r="P174" s="230">
        <f>O174*H174</f>
        <v>0</v>
      </c>
      <c r="Q174" s="230">
        <v>0</v>
      </c>
      <c r="R174" s="230">
        <f>Q174*H174</f>
        <v>0</v>
      </c>
      <c r="S174" s="230">
        <v>0</v>
      </c>
      <c r="T174" s="231">
        <f>S174*H174</f>
        <v>0</v>
      </c>
      <c r="AR174" s="24" t="s">
        <v>174</v>
      </c>
      <c r="AT174" s="24" t="s">
        <v>288</v>
      </c>
      <c r="AU174" s="24" t="s">
        <v>85</v>
      </c>
      <c r="AY174" s="24" t="s">
        <v>131</v>
      </c>
      <c r="BE174" s="232">
        <f>IF(N174="základní",J174,0)</f>
        <v>0</v>
      </c>
      <c r="BF174" s="232">
        <f>IF(N174="snížená",J174,0)</f>
        <v>0</v>
      </c>
      <c r="BG174" s="232">
        <f>IF(N174="zákl. přenesená",J174,0)</f>
        <v>0</v>
      </c>
      <c r="BH174" s="232">
        <f>IF(N174="sníž. přenesená",J174,0)</f>
        <v>0</v>
      </c>
      <c r="BI174" s="232">
        <f>IF(N174="nulová",J174,0)</f>
        <v>0</v>
      </c>
      <c r="BJ174" s="24" t="s">
        <v>83</v>
      </c>
      <c r="BK174" s="232">
        <f>ROUND(I174*H174,2)</f>
        <v>0</v>
      </c>
      <c r="BL174" s="24" t="s">
        <v>138</v>
      </c>
      <c r="BM174" s="24" t="s">
        <v>766</v>
      </c>
    </row>
    <row r="175" s="11" customFormat="1">
      <c r="B175" s="233"/>
      <c r="C175" s="234"/>
      <c r="D175" s="235" t="s">
        <v>140</v>
      </c>
      <c r="E175" s="236" t="s">
        <v>21</v>
      </c>
      <c r="F175" s="237" t="s">
        <v>221</v>
      </c>
      <c r="G175" s="234"/>
      <c r="H175" s="236" t="s">
        <v>21</v>
      </c>
      <c r="I175" s="238"/>
      <c r="J175" s="234"/>
      <c r="K175" s="234"/>
      <c r="L175" s="239"/>
      <c r="M175" s="240"/>
      <c r="N175" s="241"/>
      <c r="O175" s="241"/>
      <c r="P175" s="241"/>
      <c r="Q175" s="241"/>
      <c r="R175" s="241"/>
      <c r="S175" s="241"/>
      <c r="T175" s="242"/>
      <c r="AT175" s="243" t="s">
        <v>140</v>
      </c>
      <c r="AU175" s="243" t="s">
        <v>85</v>
      </c>
      <c r="AV175" s="11" t="s">
        <v>83</v>
      </c>
      <c r="AW175" s="11" t="s">
        <v>39</v>
      </c>
      <c r="AX175" s="11" t="s">
        <v>75</v>
      </c>
      <c r="AY175" s="243" t="s">
        <v>131</v>
      </c>
    </row>
    <row r="176" s="12" customFormat="1">
      <c r="B176" s="244"/>
      <c r="C176" s="245"/>
      <c r="D176" s="235" t="s">
        <v>140</v>
      </c>
      <c r="E176" s="246" t="s">
        <v>21</v>
      </c>
      <c r="F176" s="247" t="s">
        <v>767</v>
      </c>
      <c r="G176" s="245"/>
      <c r="H176" s="248">
        <v>0.22500000000000001</v>
      </c>
      <c r="I176" s="249"/>
      <c r="J176" s="245"/>
      <c r="K176" s="245"/>
      <c r="L176" s="250"/>
      <c r="M176" s="251"/>
      <c r="N176" s="252"/>
      <c r="O176" s="252"/>
      <c r="P176" s="252"/>
      <c r="Q176" s="252"/>
      <c r="R176" s="252"/>
      <c r="S176" s="252"/>
      <c r="T176" s="253"/>
      <c r="AT176" s="254" t="s">
        <v>140</v>
      </c>
      <c r="AU176" s="254" t="s">
        <v>85</v>
      </c>
      <c r="AV176" s="12" t="s">
        <v>85</v>
      </c>
      <c r="AW176" s="12" t="s">
        <v>39</v>
      </c>
      <c r="AX176" s="12" t="s">
        <v>83</v>
      </c>
      <c r="AY176" s="254" t="s">
        <v>131</v>
      </c>
    </row>
    <row r="177" s="1" customFormat="1" ht="25.5" customHeight="1">
      <c r="B177" s="46"/>
      <c r="C177" s="221" t="s">
        <v>309</v>
      </c>
      <c r="D177" s="221" t="s">
        <v>133</v>
      </c>
      <c r="E177" s="222" t="s">
        <v>315</v>
      </c>
      <c r="F177" s="223" t="s">
        <v>316</v>
      </c>
      <c r="G177" s="224" t="s">
        <v>136</v>
      </c>
      <c r="H177" s="225">
        <v>2.25</v>
      </c>
      <c r="I177" s="226"/>
      <c r="J177" s="227">
        <f>ROUND(I177*H177,2)</f>
        <v>0</v>
      </c>
      <c r="K177" s="223" t="s">
        <v>137</v>
      </c>
      <c r="L177" s="72"/>
      <c r="M177" s="228" t="s">
        <v>21</v>
      </c>
      <c r="N177" s="229" t="s">
        <v>46</v>
      </c>
      <c r="O177" s="47"/>
      <c r="P177" s="230">
        <f>O177*H177</f>
        <v>0</v>
      </c>
      <c r="Q177" s="230">
        <v>0</v>
      </c>
      <c r="R177" s="230">
        <f>Q177*H177</f>
        <v>0</v>
      </c>
      <c r="S177" s="230">
        <v>0</v>
      </c>
      <c r="T177" s="231">
        <f>S177*H177</f>
        <v>0</v>
      </c>
      <c r="AR177" s="24" t="s">
        <v>138</v>
      </c>
      <c r="AT177" s="24" t="s">
        <v>133</v>
      </c>
      <c r="AU177" s="24" t="s">
        <v>85</v>
      </c>
      <c r="AY177" s="24" t="s">
        <v>131</v>
      </c>
      <c r="BE177" s="232">
        <f>IF(N177="základní",J177,0)</f>
        <v>0</v>
      </c>
      <c r="BF177" s="232">
        <f>IF(N177="snížená",J177,0)</f>
        <v>0</v>
      </c>
      <c r="BG177" s="232">
        <f>IF(N177="zákl. přenesená",J177,0)</f>
        <v>0</v>
      </c>
      <c r="BH177" s="232">
        <f>IF(N177="sníž. přenesená",J177,0)</f>
        <v>0</v>
      </c>
      <c r="BI177" s="232">
        <f>IF(N177="nulová",J177,0)</f>
        <v>0</v>
      </c>
      <c r="BJ177" s="24" t="s">
        <v>83</v>
      </c>
      <c r="BK177" s="232">
        <f>ROUND(I177*H177,2)</f>
        <v>0</v>
      </c>
      <c r="BL177" s="24" t="s">
        <v>138</v>
      </c>
      <c r="BM177" s="24" t="s">
        <v>768</v>
      </c>
    </row>
    <row r="178" s="11" customFormat="1">
      <c r="B178" s="233"/>
      <c r="C178" s="234"/>
      <c r="D178" s="235" t="s">
        <v>140</v>
      </c>
      <c r="E178" s="236" t="s">
        <v>21</v>
      </c>
      <c r="F178" s="237" t="s">
        <v>318</v>
      </c>
      <c r="G178" s="234"/>
      <c r="H178" s="236" t="s">
        <v>21</v>
      </c>
      <c r="I178" s="238"/>
      <c r="J178" s="234"/>
      <c r="K178" s="234"/>
      <c r="L178" s="239"/>
      <c r="M178" s="240"/>
      <c r="N178" s="241"/>
      <c r="O178" s="241"/>
      <c r="P178" s="241"/>
      <c r="Q178" s="241"/>
      <c r="R178" s="241"/>
      <c r="S178" s="241"/>
      <c r="T178" s="242"/>
      <c r="AT178" s="243" t="s">
        <v>140</v>
      </c>
      <c r="AU178" s="243" t="s">
        <v>85</v>
      </c>
      <c r="AV178" s="11" t="s">
        <v>83</v>
      </c>
      <c r="AW178" s="11" t="s">
        <v>39</v>
      </c>
      <c r="AX178" s="11" t="s">
        <v>75</v>
      </c>
      <c r="AY178" s="243" t="s">
        <v>131</v>
      </c>
    </row>
    <row r="179" s="12" customFormat="1">
      <c r="B179" s="244"/>
      <c r="C179" s="245"/>
      <c r="D179" s="235" t="s">
        <v>140</v>
      </c>
      <c r="E179" s="246" t="s">
        <v>21</v>
      </c>
      <c r="F179" s="247" t="s">
        <v>769</v>
      </c>
      <c r="G179" s="245"/>
      <c r="H179" s="248">
        <v>2.25</v>
      </c>
      <c r="I179" s="249"/>
      <c r="J179" s="245"/>
      <c r="K179" s="245"/>
      <c r="L179" s="250"/>
      <c r="M179" s="251"/>
      <c r="N179" s="252"/>
      <c r="O179" s="252"/>
      <c r="P179" s="252"/>
      <c r="Q179" s="252"/>
      <c r="R179" s="252"/>
      <c r="S179" s="252"/>
      <c r="T179" s="253"/>
      <c r="AT179" s="254" t="s">
        <v>140</v>
      </c>
      <c r="AU179" s="254" t="s">
        <v>85</v>
      </c>
      <c r="AV179" s="12" t="s">
        <v>85</v>
      </c>
      <c r="AW179" s="12" t="s">
        <v>39</v>
      </c>
      <c r="AX179" s="12" t="s">
        <v>83</v>
      </c>
      <c r="AY179" s="254" t="s">
        <v>131</v>
      </c>
    </row>
    <row r="180" s="1" customFormat="1" ht="16.5" customHeight="1">
      <c r="B180" s="46"/>
      <c r="C180" s="279" t="s">
        <v>314</v>
      </c>
      <c r="D180" s="279" t="s">
        <v>288</v>
      </c>
      <c r="E180" s="280" t="s">
        <v>321</v>
      </c>
      <c r="F180" s="281" t="s">
        <v>322</v>
      </c>
      <c r="G180" s="282" t="s">
        <v>323</v>
      </c>
      <c r="H180" s="283">
        <v>0.053999999999999999</v>
      </c>
      <c r="I180" s="284"/>
      <c r="J180" s="285">
        <f>ROUND(I180*H180,2)</f>
        <v>0</v>
      </c>
      <c r="K180" s="281" t="s">
        <v>137</v>
      </c>
      <c r="L180" s="286"/>
      <c r="M180" s="287" t="s">
        <v>21</v>
      </c>
      <c r="N180" s="288" t="s">
        <v>46</v>
      </c>
      <c r="O180" s="47"/>
      <c r="P180" s="230">
        <f>O180*H180</f>
        <v>0</v>
      </c>
      <c r="Q180" s="230">
        <v>0.001</v>
      </c>
      <c r="R180" s="230">
        <f>Q180*H180</f>
        <v>5.3999999999999998E-05</v>
      </c>
      <c r="S180" s="230">
        <v>0</v>
      </c>
      <c r="T180" s="231">
        <f>S180*H180</f>
        <v>0</v>
      </c>
      <c r="AR180" s="24" t="s">
        <v>174</v>
      </c>
      <c r="AT180" s="24" t="s">
        <v>288</v>
      </c>
      <c r="AU180" s="24" t="s">
        <v>85</v>
      </c>
      <c r="AY180" s="24" t="s">
        <v>131</v>
      </c>
      <c r="BE180" s="232">
        <f>IF(N180="základní",J180,0)</f>
        <v>0</v>
      </c>
      <c r="BF180" s="232">
        <f>IF(N180="snížená",J180,0)</f>
        <v>0</v>
      </c>
      <c r="BG180" s="232">
        <f>IF(N180="zákl. přenesená",J180,0)</f>
        <v>0</v>
      </c>
      <c r="BH180" s="232">
        <f>IF(N180="sníž. přenesená",J180,0)</f>
        <v>0</v>
      </c>
      <c r="BI180" s="232">
        <f>IF(N180="nulová",J180,0)</f>
        <v>0</v>
      </c>
      <c r="BJ180" s="24" t="s">
        <v>83</v>
      </c>
      <c r="BK180" s="232">
        <f>ROUND(I180*H180,2)</f>
        <v>0</v>
      </c>
      <c r="BL180" s="24" t="s">
        <v>138</v>
      </c>
      <c r="BM180" s="24" t="s">
        <v>770</v>
      </c>
    </row>
    <row r="181" s="12" customFormat="1">
      <c r="B181" s="244"/>
      <c r="C181" s="245"/>
      <c r="D181" s="235" t="s">
        <v>140</v>
      </c>
      <c r="E181" s="246" t="s">
        <v>21</v>
      </c>
      <c r="F181" s="247" t="s">
        <v>771</v>
      </c>
      <c r="G181" s="245"/>
      <c r="H181" s="248">
        <v>0.053999999999999999</v>
      </c>
      <c r="I181" s="249"/>
      <c r="J181" s="245"/>
      <c r="K181" s="245"/>
      <c r="L181" s="250"/>
      <c r="M181" s="251"/>
      <c r="N181" s="252"/>
      <c r="O181" s="252"/>
      <c r="P181" s="252"/>
      <c r="Q181" s="252"/>
      <c r="R181" s="252"/>
      <c r="S181" s="252"/>
      <c r="T181" s="253"/>
      <c r="AT181" s="254" t="s">
        <v>140</v>
      </c>
      <c r="AU181" s="254" t="s">
        <v>85</v>
      </c>
      <c r="AV181" s="12" t="s">
        <v>85</v>
      </c>
      <c r="AW181" s="12" t="s">
        <v>39</v>
      </c>
      <c r="AX181" s="12" t="s">
        <v>83</v>
      </c>
      <c r="AY181" s="254" t="s">
        <v>131</v>
      </c>
    </row>
    <row r="182" s="1" customFormat="1" ht="25.5" customHeight="1">
      <c r="B182" s="46"/>
      <c r="C182" s="221" t="s">
        <v>320</v>
      </c>
      <c r="D182" s="221" t="s">
        <v>133</v>
      </c>
      <c r="E182" s="222" t="s">
        <v>327</v>
      </c>
      <c r="F182" s="223" t="s">
        <v>328</v>
      </c>
      <c r="G182" s="224" t="s">
        <v>136</v>
      </c>
      <c r="H182" s="225">
        <v>469</v>
      </c>
      <c r="I182" s="226"/>
      <c r="J182" s="227">
        <f>ROUND(I182*H182,2)</f>
        <v>0</v>
      </c>
      <c r="K182" s="223" t="s">
        <v>137</v>
      </c>
      <c r="L182" s="72"/>
      <c r="M182" s="228" t="s">
        <v>21</v>
      </c>
      <c r="N182" s="229" t="s">
        <v>46</v>
      </c>
      <c r="O182" s="47"/>
      <c r="P182" s="230">
        <f>O182*H182</f>
        <v>0</v>
      </c>
      <c r="Q182" s="230">
        <v>0</v>
      </c>
      <c r="R182" s="230">
        <f>Q182*H182</f>
        <v>0</v>
      </c>
      <c r="S182" s="230">
        <v>0</v>
      </c>
      <c r="T182" s="231">
        <f>S182*H182</f>
        <v>0</v>
      </c>
      <c r="AR182" s="24" t="s">
        <v>138</v>
      </c>
      <c r="AT182" s="24" t="s">
        <v>133</v>
      </c>
      <c r="AU182" s="24" t="s">
        <v>85</v>
      </c>
      <c r="AY182" s="24" t="s">
        <v>131</v>
      </c>
      <c r="BE182" s="232">
        <f>IF(N182="základní",J182,0)</f>
        <v>0</v>
      </c>
      <c r="BF182" s="232">
        <f>IF(N182="snížená",J182,0)</f>
        <v>0</v>
      </c>
      <c r="BG182" s="232">
        <f>IF(N182="zákl. přenesená",J182,0)</f>
        <v>0</v>
      </c>
      <c r="BH182" s="232">
        <f>IF(N182="sníž. přenesená",J182,0)</f>
        <v>0</v>
      </c>
      <c r="BI182" s="232">
        <f>IF(N182="nulová",J182,0)</f>
        <v>0</v>
      </c>
      <c r="BJ182" s="24" t="s">
        <v>83</v>
      </c>
      <c r="BK182" s="232">
        <f>ROUND(I182*H182,2)</f>
        <v>0</v>
      </c>
      <c r="BL182" s="24" t="s">
        <v>138</v>
      </c>
      <c r="BM182" s="24" t="s">
        <v>772</v>
      </c>
    </row>
    <row r="183" s="1" customFormat="1">
      <c r="B183" s="46"/>
      <c r="C183" s="74"/>
      <c r="D183" s="235" t="s">
        <v>146</v>
      </c>
      <c r="E183" s="74"/>
      <c r="F183" s="255" t="s">
        <v>330</v>
      </c>
      <c r="G183" s="74"/>
      <c r="H183" s="74"/>
      <c r="I183" s="191"/>
      <c r="J183" s="74"/>
      <c r="K183" s="74"/>
      <c r="L183" s="72"/>
      <c r="M183" s="256"/>
      <c r="N183" s="47"/>
      <c r="O183" s="47"/>
      <c r="P183" s="47"/>
      <c r="Q183" s="47"/>
      <c r="R183" s="47"/>
      <c r="S183" s="47"/>
      <c r="T183" s="95"/>
      <c r="AT183" s="24" t="s">
        <v>146</v>
      </c>
      <c r="AU183" s="24" t="s">
        <v>85</v>
      </c>
    </row>
    <row r="184" s="11" customFormat="1">
      <c r="B184" s="233"/>
      <c r="C184" s="234"/>
      <c r="D184" s="235" t="s">
        <v>140</v>
      </c>
      <c r="E184" s="236" t="s">
        <v>21</v>
      </c>
      <c r="F184" s="237" t="s">
        <v>141</v>
      </c>
      <c r="G184" s="234"/>
      <c r="H184" s="236" t="s">
        <v>21</v>
      </c>
      <c r="I184" s="238"/>
      <c r="J184" s="234"/>
      <c r="K184" s="234"/>
      <c r="L184" s="239"/>
      <c r="M184" s="240"/>
      <c r="N184" s="241"/>
      <c r="O184" s="241"/>
      <c r="P184" s="241"/>
      <c r="Q184" s="241"/>
      <c r="R184" s="241"/>
      <c r="S184" s="241"/>
      <c r="T184" s="242"/>
      <c r="AT184" s="243" t="s">
        <v>140</v>
      </c>
      <c r="AU184" s="243" t="s">
        <v>85</v>
      </c>
      <c r="AV184" s="11" t="s">
        <v>83</v>
      </c>
      <c r="AW184" s="11" t="s">
        <v>39</v>
      </c>
      <c r="AX184" s="11" t="s">
        <v>75</v>
      </c>
      <c r="AY184" s="243" t="s">
        <v>131</v>
      </c>
    </row>
    <row r="185" s="12" customFormat="1">
      <c r="B185" s="244"/>
      <c r="C185" s="245"/>
      <c r="D185" s="235" t="s">
        <v>140</v>
      </c>
      <c r="E185" s="246" t="s">
        <v>21</v>
      </c>
      <c r="F185" s="247" t="s">
        <v>773</v>
      </c>
      <c r="G185" s="245"/>
      <c r="H185" s="248">
        <v>19</v>
      </c>
      <c r="I185" s="249"/>
      <c r="J185" s="245"/>
      <c r="K185" s="245"/>
      <c r="L185" s="250"/>
      <c r="M185" s="251"/>
      <c r="N185" s="252"/>
      <c r="O185" s="252"/>
      <c r="P185" s="252"/>
      <c r="Q185" s="252"/>
      <c r="R185" s="252"/>
      <c r="S185" s="252"/>
      <c r="T185" s="253"/>
      <c r="AT185" s="254" t="s">
        <v>140</v>
      </c>
      <c r="AU185" s="254" t="s">
        <v>85</v>
      </c>
      <c r="AV185" s="12" t="s">
        <v>85</v>
      </c>
      <c r="AW185" s="12" t="s">
        <v>39</v>
      </c>
      <c r="AX185" s="12" t="s">
        <v>75</v>
      </c>
      <c r="AY185" s="254" t="s">
        <v>131</v>
      </c>
    </row>
    <row r="186" s="12" customFormat="1">
      <c r="B186" s="244"/>
      <c r="C186" s="245"/>
      <c r="D186" s="235" t="s">
        <v>140</v>
      </c>
      <c r="E186" s="246" t="s">
        <v>21</v>
      </c>
      <c r="F186" s="247" t="s">
        <v>774</v>
      </c>
      <c r="G186" s="245"/>
      <c r="H186" s="248">
        <v>126</v>
      </c>
      <c r="I186" s="249"/>
      <c r="J186" s="245"/>
      <c r="K186" s="245"/>
      <c r="L186" s="250"/>
      <c r="M186" s="251"/>
      <c r="N186" s="252"/>
      <c r="O186" s="252"/>
      <c r="P186" s="252"/>
      <c r="Q186" s="252"/>
      <c r="R186" s="252"/>
      <c r="S186" s="252"/>
      <c r="T186" s="253"/>
      <c r="AT186" s="254" t="s">
        <v>140</v>
      </c>
      <c r="AU186" s="254" t="s">
        <v>85</v>
      </c>
      <c r="AV186" s="12" t="s">
        <v>85</v>
      </c>
      <c r="AW186" s="12" t="s">
        <v>39</v>
      </c>
      <c r="AX186" s="12" t="s">
        <v>75</v>
      </c>
      <c r="AY186" s="254" t="s">
        <v>131</v>
      </c>
    </row>
    <row r="187" s="12" customFormat="1">
      <c r="B187" s="244"/>
      <c r="C187" s="245"/>
      <c r="D187" s="235" t="s">
        <v>140</v>
      </c>
      <c r="E187" s="246" t="s">
        <v>21</v>
      </c>
      <c r="F187" s="247" t="s">
        <v>775</v>
      </c>
      <c r="G187" s="245"/>
      <c r="H187" s="248">
        <v>79</v>
      </c>
      <c r="I187" s="249"/>
      <c r="J187" s="245"/>
      <c r="K187" s="245"/>
      <c r="L187" s="250"/>
      <c r="M187" s="251"/>
      <c r="N187" s="252"/>
      <c r="O187" s="252"/>
      <c r="P187" s="252"/>
      <c r="Q187" s="252"/>
      <c r="R187" s="252"/>
      <c r="S187" s="252"/>
      <c r="T187" s="253"/>
      <c r="AT187" s="254" t="s">
        <v>140</v>
      </c>
      <c r="AU187" s="254" t="s">
        <v>85</v>
      </c>
      <c r="AV187" s="12" t="s">
        <v>85</v>
      </c>
      <c r="AW187" s="12" t="s">
        <v>39</v>
      </c>
      <c r="AX187" s="12" t="s">
        <v>75</v>
      </c>
      <c r="AY187" s="254" t="s">
        <v>131</v>
      </c>
    </row>
    <row r="188" s="12" customFormat="1">
      <c r="B188" s="244"/>
      <c r="C188" s="245"/>
      <c r="D188" s="235" t="s">
        <v>140</v>
      </c>
      <c r="E188" s="246" t="s">
        <v>21</v>
      </c>
      <c r="F188" s="247" t="s">
        <v>776</v>
      </c>
      <c r="G188" s="245"/>
      <c r="H188" s="248">
        <v>245</v>
      </c>
      <c r="I188" s="249"/>
      <c r="J188" s="245"/>
      <c r="K188" s="245"/>
      <c r="L188" s="250"/>
      <c r="M188" s="251"/>
      <c r="N188" s="252"/>
      <c r="O188" s="252"/>
      <c r="P188" s="252"/>
      <c r="Q188" s="252"/>
      <c r="R188" s="252"/>
      <c r="S188" s="252"/>
      <c r="T188" s="253"/>
      <c r="AT188" s="254" t="s">
        <v>140</v>
      </c>
      <c r="AU188" s="254" t="s">
        <v>85</v>
      </c>
      <c r="AV188" s="12" t="s">
        <v>85</v>
      </c>
      <c r="AW188" s="12" t="s">
        <v>39</v>
      </c>
      <c r="AX188" s="12" t="s">
        <v>75</v>
      </c>
      <c r="AY188" s="254" t="s">
        <v>131</v>
      </c>
    </row>
    <row r="189" s="14" customFormat="1">
      <c r="B189" s="268"/>
      <c r="C189" s="269"/>
      <c r="D189" s="235" t="s">
        <v>140</v>
      </c>
      <c r="E189" s="270" t="s">
        <v>21</v>
      </c>
      <c r="F189" s="271" t="s">
        <v>208</v>
      </c>
      <c r="G189" s="269"/>
      <c r="H189" s="272">
        <v>469</v>
      </c>
      <c r="I189" s="273"/>
      <c r="J189" s="269"/>
      <c r="K189" s="269"/>
      <c r="L189" s="274"/>
      <c r="M189" s="275"/>
      <c r="N189" s="276"/>
      <c r="O189" s="276"/>
      <c r="P189" s="276"/>
      <c r="Q189" s="276"/>
      <c r="R189" s="276"/>
      <c r="S189" s="276"/>
      <c r="T189" s="277"/>
      <c r="AT189" s="278" t="s">
        <v>140</v>
      </c>
      <c r="AU189" s="278" t="s">
        <v>85</v>
      </c>
      <c r="AV189" s="14" t="s">
        <v>138</v>
      </c>
      <c r="AW189" s="14" t="s">
        <v>39</v>
      </c>
      <c r="AX189" s="14" t="s">
        <v>83</v>
      </c>
      <c r="AY189" s="278" t="s">
        <v>131</v>
      </c>
    </row>
    <row r="190" s="10" customFormat="1" ht="29.88" customHeight="1">
      <c r="B190" s="205"/>
      <c r="C190" s="206"/>
      <c r="D190" s="207" t="s">
        <v>74</v>
      </c>
      <c r="E190" s="219" t="s">
        <v>138</v>
      </c>
      <c r="F190" s="219" t="s">
        <v>335</v>
      </c>
      <c r="G190" s="206"/>
      <c r="H190" s="206"/>
      <c r="I190" s="209"/>
      <c r="J190" s="220">
        <f>BK190</f>
        <v>0</v>
      </c>
      <c r="K190" s="206"/>
      <c r="L190" s="211"/>
      <c r="M190" s="212"/>
      <c r="N190" s="213"/>
      <c r="O190" s="213"/>
      <c r="P190" s="214">
        <f>SUM(P191:P196)</f>
        <v>0</v>
      </c>
      <c r="Q190" s="213"/>
      <c r="R190" s="214">
        <f>SUM(R191:R196)</f>
        <v>0.71999999999999997</v>
      </c>
      <c r="S190" s="213"/>
      <c r="T190" s="215">
        <f>SUM(T191:T196)</f>
        <v>0</v>
      </c>
      <c r="AR190" s="216" t="s">
        <v>83</v>
      </c>
      <c r="AT190" s="217" t="s">
        <v>74</v>
      </c>
      <c r="AU190" s="217" t="s">
        <v>83</v>
      </c>
      <c r="AY190" s="216" t="s">
        <v>131</v>
      </c>
      <c r="BK190" s="218">
        <f>SUM(BK191:BK196)</f>
        <v>0</v>
      </c>
    </row>
    <row r="191" s="1" customFormat="1" ht="25.5" customHeight="1">
      <c r="B191" s="46"/>
      <c r="C191" s="221" t="s">
        <v>326</v>
      </c>
      <c r="D191" s="221" t="s">
        <v>133</v>
      </c>
      <c r="E191" s="222" t="s">
        <v>337</v>
      </c>
      <c r="F191" s="223" t="s">
        <v>338</v>
      </c>
      <c r="G191" s="224" t="s">
        <v>194</v>
      </c>
      <c r="H191" s="225">
        <v>0.40000000000000002</v>
      </c>
      <c r="I191" s="226"/>
      <c r="J191" s="227">
        <f>ROUND(I191*H191,2)</f>
        <v>0</v>
      </c>
      <c r="K191" s="223" t="s">
        <v>137</v>
      </c>
      <c r="L191" s="72"/>
      <c r="M191" s="228" t="s">
        <v>21</v>
      </c>
      <c r="N191" s="229" t="s">
        <v>46</v>
      </c>
      <c r="O191" s="47"/>
      <c r="P191" s="230">
        <f>O191*H191</f>
        <v>0</v>
      </c>
      <c r="Q191" s="230">
        <v>0</v>
      </c>
      <c r="R191" s="230">
        <f>Q191*H191</f>
        <v>0</v>
      </c>
      <c r="S191" s="230">
        <v>0</v>
      </c>
      <c r="T191" s="231">
        <f>S191*H191</f>
        <v>0</v>
      </c>
      <c r="AR191" s="24" t="s">
        <v>138</v>
      </c>
      <c r="AT191" s="24" t="s">
        <v>133</v>
      </c>
      <c r="AU191" s="24" t="s">
        <v>85</v>
      </c>
      <c r="AY191" s="24" t="s">
        <v>131</v>
      </c>
      <c r="BE191" s="232">
        <f>IF(N191="základní",J191,0)</f>
        <v>0</v>
      </c>
      <c r="BF191" s="232">
        <f>IF(N191="snížená",J191,0)</f>
        <v>0</v>
      </c>
      <c r="BG191" s="232">
        <f>IF(N191="zákl. přenesená",J191,0)</f>
        <v>0</v>
      </c>
      <c r="BH191" s="232">
        <f>IF(N191="sníž. přenesená",J191,0)</f>
        <v>0</v>
      </c>
      <c r="BI191" s="232">
        <f>IF(N191="nulová",J191,0)</f>
        <v>0</v>
      </c>
      <c r="BJ191" s="24" t="s">
        <v>83</v>
      </c>
      <c r="BK191" s="232">
        <f>ROUND(I191*H191,2)</f>
        <v>0</v>
      </c>
      <c r="BL191" s="24" t="s">
        <v>138</v>
      </c>
      <c r="BM191" s="24" t="s">
        <v>777</v>
      </c>
    </row>
    <row r="192" s="12" customFormat="1">
      <c r="B192" s="244"/>
      <c r="C192" s="245"/>
      <c r="D192" s="235" t="s">
        <v>140</v>
      </c>
      <c r="E192" s="246" t="s">
        <v>21</v>
      </c>
      <c r="F192" s="247" t="s">
        <v>778</v>
      </c>
      <c r="G192" s="245"/>
      <c r="H192" s="248">
        <v>0.40000000000000002</v>
      </c>
      <c r="I192" s="249"/>
      <c r="J192" s="245"/>
      <c r="K192" s="245"/>
      <c r="L192" s="250"/>
      <c r="M192" s="251"/>
      <c r="N192" s="252"/>
      <c r="O192" s="252"/>
      <c r="P192" s="252"/>
      <c r="Q192" s="252"/>
      <c r="R192" s="252"/>
      <c r="S192" s="252"/>
      <c r="T192" s="253"/>
      <c r="AT192" s="254" t="s">
        <v>140</v>
      </c>
      <c r="AU192" s="254" t="s">
        <v>85</v>
      </c>
      <c r="AV192" s="12" t="s">
        <v>85</v>
      </c>
      <c r="AW192" s="12" t="s">
        <v>39</v>
      </c>
      <c r="AX192" s="12" t="s">
        <v>83</v>
      </c>
      <c r="AY192" s="254" t="s">
        <v>131</v>
      </c>
    </row>
    <row r="193" s="1" customFormat="1" ht="25.5" customHeight="1">
      <c r="B193" s="46"/>
      <c r="C193" s="279" t="s">
        <v>336</v>
      </c>
      <c r="D193" s="279" t="s">
        <v>288</v>
      </c>
      <c r="E193" s="280" t="s">
        <v>342</v>
      </c>
      <c r="F193" s="281" t="s">
        <v>343</v>
      </c>
      <c r="G193" s="282" t="s">
        <v>272</v>
      </c>
      <c r="H193" s="283">
        <v>0.71999999999999997</v>
      </c>
      <c r="I193" s="284"/>
      <c r="J193" s="285">
        <f>ROUND(I193*H193,2)</f>
        <v>0</v>
      </c>
      <c r="K193" s="281" t="s">
        <v>284</v>
      </c>
      <c r="L193" s="286"/>
      <c r="M193" s="287" t="s">
        <v>21</v>
      </c>
      <c r="N193" s="288" t="s">
        <v>46</v>
      </c>
      <c r="O193" s="47"/>
      <c r="P193" s="230">
        <f>O193*H193</f>
        <v>0</v>
      </c>
      <c r="Q193" s="230">
        <v>1</v>
      </c>
      <c r="R193" s="230">
        <f>Q193*H193</f>
        <v>0.71999999999999997</v>
      </c>
      <c r="S193" s="230">
        <v>0</v>
      </c>
      <c r="T193" s="231">
        <f>S193*H193</f>
        <v>0</v>
      </c>
      <c r="AR193" s="24" t="s">
        <v>174</v>
      </c>
      <c r="AT193" s="24" t="s">
        <v>288</v>
      </c>
      <c r="AU193" s="24" t="s">
        <v>85</v>
      </c>
      <c r="AY193" s="24" t="s">
        <v>131</v>
      </c>
      <c r="BE193" s="232">
        <f>IF(N193="základní",J193,0)</f>
        <v>0</v>
      </c>
      <c r="BF193" s="232">
        <f>IF(N193="snížená",J193,0)</f>
        <v>0</v>
      </c>
      <c r="BG193" s="232">
        <f>IF(N193="zákl. přenesená",J193,0)</f>
        <v>0</v>
      </c>
      <c r="BH193" s="232">
        <f>IF(N193="sníž. přenesená",J193,0)</f>
        <v>0</v>
      </c>
      <c r="BI193" s="232">
        <f>IF(N193="nulová",J193,0)</f>
        <v>0</v>
      </c>
      <c r="BJ193" s="24" t="s">
        <v>83</v>
      </c>
      <c r="BK193" s="232">
        <f>ROUND(I193*H193,2)</f>
        <v>0</v>
      </c>
      <c r="BL193" s="24" t="s">
        <v>138</v>
      </c>
      <c r="BM193" s="24" t="s">
        <v>779</v>
      </c>
    </row>
    <row r="194" s="12" customFormat="1">
      <c r="B194" s="244"/>
      <c r="C194" s="245"/>
      <c r="D194" s="235" t="s">
        <v>140</v>
      </c>
      <c r="E194" s="246" t="s">
        <v>21</v>
      </c>
      <c r="F194" s="247" t="s">
        <v>780</v>
      </c>
      <c r="G194" s="245"/>
      <c r="H194" s="248">
        <v>0.71999999999999997</v>
      </c>
      <c r="I194" s="249"/>
      <c r="J194" s="245"/>
      <c r="K194" s="245"/>
      <c r="L194" s="250"/>
      <c r="M194" s="251"/>
      <c r="N194" s="252"/>
      <c r="O194" s="252"/>
      <c r="P194" s="252"/>
      <c r="Q194" s="252"/>
      <c r="R194" s="252"/>
      <c r="S194" s="252"/>
      <c r="T194" s="253"/>
      <c r="AT194" s="254" t="s">
        <v>140</v>
      </c>
      <c r="AU194" s="254" t="s">
        <v>85</v>
      </c>
      <c r="AV194" s="12" t="s">
        <v>85</v>
      </c>
      <c r="AW194" s="12" t="s">
        <v>39</v>
      </c>
      <c r="AX194" s="12" t="s">
        <v>83</v>
      </c>
      <c r="AY194" s="254" t="s">
        <v>131</v>
      </c>
    </row>
    <row r="195" s="1" customFormat="1" ht="25.5" customHeight="1">
      <c r="B195" s="46"/>
      <c r="C195" s="221" t="s">
        <v>341</v>
      </c>
      <c r="D195" s="221" t="s">
        <v>133</v>
      </c>
      <c r="E195" s="222" t="s">
        <v>347</v>
      </c>
      <c r="F195" s="223" t="s">
        <v>348</v>
      </c>
      <c r="G195" s="224" t="s">
        <v>194</v>
      </c>
      <c r="H195" s="225">
        <v>0.29999999999999999</v>
      </c>
      <c r="I195" s="226"/>
      <c r="J195" s="227">
        <f>ROUND(I195*H195,2)</f>
        <v>0</v>
      </c>
      <c r="K195" s="223" t="s">
        <v>137</v>
      </c>
      <c r="L195" s="72"/>
      <c r="M195" s="228" t="s">
        <v>21</v>
      </c>
      <c r="N195" s="229" t="s">
        <v>46</v>
      </c>
      <c r="O195" s="47"/>
      <c r="P195" s="230">
        <f>O195*H195</f>
        <v>0</v>
      </c>
      <c r="Q195" s="230">
        <v>0</v>
      </c>
      <c r="R195" s="230">
        <f>Q195*H195</f>
        <v>0</v>
      </c>
      <c r="S195" s="230">
        <v>0</v>
      </c>
      <c r="T195" s="231">
        <f>S195*H195</f>
        <v>0</v>
      </c>
      <c r="AR195" s="24" t="s">
        <v>138</v>
      </c>
      <c r="AT195" s="24" t="s">
        <v>133</v>
      </c>
      <c r="AU195" s="24" t="s">
        <v>85</v>
      </c>
      <c r="AY195" s="24" t="s">
        <v>131</v>
      </c>
      <c r="BE195" s="232">
        <f>IF(N195="základní",J195,0)</f>
        <v>0</v>
      </c>
      <c r="BF195" s="232">
        <f>IF(N195="snížená",J195,0)</f>
        <v>0</v>
      </c>
      <c r="BG195" s="232">
        <f>IF(N195="zákl. přenesená",J195,0)</f>
        <v>0</v>
      </c>
      <c r="BH195" s="232">
        <f>IF(N195="sníž. přenesená",J195,0)</f>
        <v>0</v>
      </c>
      <c r="BI195" s="232">
        <f>IF(N195="nulová",J195,0)</f>
        <v>0</v>
      </c>
      <c r="BJ195" s="24" t="s">
        <v>83</v>
      </c>
      <c r="BK195" s="232">
        <f>ROUND(I195*H195,2)</f>
        <v>0</v>
      </c>
      <c r="BL195" s="24" t="s">
        <v>138</v>
      </c>
      <c r="BM195" s="24" t="s">
        <v>781</v>
      </c>
    </row>
    <row r="196" s="12" customFormat="1">
      <c r="B196" s="244"/>
      <c r="C196" s="245"/>
      <c r="D196" s="235" t="s">
        <v>140</v>
      </c>
      <c r="E196" s="246" t="s">
        <v>21</v>
      </c>
      <c r="F196" s="247" t="s">
        <v>782</v>
      </c>
      <c r="G196" s="245"/>
      <c r="H196" s="248">
        <v>0.29999999999999999</v>
      </c>
      <c r="I196" s="249"/>
      <c r="J196" s="245"/>
      <c r="K196" s="245"/>
      <c r="L196" s="250"/>
      <c r="M196" s="251"/>
      <c r="N196" s="252"/>
      <c r="O196" s="252"/>
      <c r="P196" s="252"/>
      <c r="Q196" s="252"/>
      <c r="R196" s="252"/>
      <c r="S196" s="252"/>
      <c r="T196" s="253"/>
      <c r="AT196" s="254" t="s">
        <v>140</v>
      </c>
      <c r="AU196" s="254" t="s">
        <v>85</v>
      </c>
      <c r="AV196" s="12" t="s">
        <v>85</v>
      </c>
      <c r="AW196" s="12" t="s">
        <v>39</v>
      </c>
      <c r="AX196" s="12" t="s">
        <v>83</v>
      </c>
      <c r="AY196" s="254" t="s">
        <v>131</v>
      </c>
    </row>
    <row r="197" s="10" customFormat="1" ht="29.88" customHeight="1">
      <c r="B197" s="205"/>
      <c r="C197" s="206"/>
      <c r="D197" s="207" t="s">
        <v>74</v>
      </c>
      <c r="E197" s="219" t="s">
        <v>159</v>
      </c>
      <c r="F197" s="219" t="s">
        <v>351</v>
      </c>
      <c r="G197" s="206"/>
      <c r="H197" s="206"/>
      <c r="I197" s="209"/>
      <c r="J197" s="220">
        <f>BK197</f>
        <v>0</v>
      </c>
      <c r="K197" s="206"/>
      <c r="L197" s="211"/>
      <c r="M197" s="212"/>
      <c r="N197" s="213"/>
      <c r="O197" s="213"/>
      <c r="P197" s="214">
        <f>SUM(P198:P259)</f>
        <v>0</v>
      </c>
      <c r="Q197" s="213"/>
      <c r="R197" s="214">
        <f>SUM(R198:R259)</f>
        <v>53.02704</v>
      </c>
      <c r="S197" s="213"/>
      <c r="T197" s="215">
        <f>SUM(T198:T259)</f>
        <v>0</v>
      </c>
      <c r="AR197" s="216" t="s">
        <v>83</v>
      </c>
      <c r="AT197" s="217" t="s">
        <v>74</v>
      </c>
      <c r="AU197" s="217" t="s">
        <v>83</v>
      </c>
      <c r="AY197" s="216" t="s">
        <v>131</v>
      </c>
      <c r="BK197" s="218">
        <f>SUM(BK198:BK259)</f>
        <v>0</v>
      </c>
    </row>
    <row r="198" s="1" customFormat="1" ht="25.5" customHeight="1">
      <c r="B198" s="46"/>
      <c r="C198" s="221" t="s">
        <v>346</v>
      </c>
      <c r="D198" s="221" t="s">
        <v>133</v>
      </c>
      <c r="E198" s="222" t="s">
        <v>353</v>
      </c>
      <c r="F198" s="223" t="s">
        <v>354</v>
      </c>
      <c r="G198" s="224" t="s">
        <v>136</v>
      </c>
      <c r="H198" s="225">
        <v>196</v>
      </c>
      <c r="I198" s="226"/>
      <c r="J198" s="227">
        <f>ROUND(I198*H198,2)</f>
        <v>0</v>
      </c>
      <c r="K198" s="223" t="s">
        <v>137</v>
      </c>
      <c r="L198" s="72"/>
      <c r="M198" s="228" t="s">
        <v>21</v>
      </c>
      <c r="N198" s="229" t="s">
        <v>46</v>
      </c>
      <c r="O198" s="47"/>
      <c r="P198" s="230">
        <f>O198*H198</f>
        <v>0</v>
      </c>
      <c r="Q198" s="230">
        <v>0</v>
      </c>
      <c r="R198" s="230">
        <f>Q198*H198</f>
        <v>0</v>
      </c>
      <c r="S198" s="230">
        <v>0</v>
      </c>
      <c r="T198" s="231">
        <f>S198*H198</f>
        <v>0</v>
      </c>
      <c r="AR198" s="24" t="s">
        <v>138</v>
      </c>
      <c r="AT198" s="24" t="s">
        <v>133</v>
      </c>
      <c r="AU198" s="24" t="s">
        <v>85</v>
      </c>
      <c r="AY198" s="24" t="s">
        <v>131</v>
      </c>
      <c r="BE198" s="232">
        <f>IF(N198="základní",J198,0)</f>
        <v>0</v>
      </c>
      <c r="BF198" s="232">
        <f>IF(N198="snížená",J198,0)</f>
        <v>0</v>
      </c>
      <c r="BG198" s="232">
        <f>IF(N198="zákl. přenesená",J198,0)</f>
        <v>0</v>
      </c>
      <c r="BH198" s="232">
        <f>IF(N198="sníž. přenesená",J198,0)</f>
        <v>0</v>
      </c>
      <c r="BI198" s="232">
        <f>IF(N198="nulová",J198,0)</f>
        <v>0</v>
      </c>
      <c r="BJ198" s="24" t="s">
        <v>83</v>
      </c>
      <c r="BK198" s="232">
        <f>ROUND(I198*H198,2)</f>
        <v>0</v>
      </c>
      <c r="BL198" s="24" t="s">
        <v>138</v>
      </c>
      <c r="BM198" s="24" t="s">
        <v>783</v>
      </c>
    </row>
    <row r="199" s="11" customFormat="1">
      <c r="B199" s="233"/>
      <c r="C199" s="234"/>
      <c r="D199" s="235" t="s">
        <v>140</v>
      </c>
      <c r="E199" s="236" t="s">
        <v>21</v>
      </c>
      <c r="F199" s="237" t="s">
        <v>784</v>
      </c>
      <c r="G199" s="234"/>
      <c r="H199" s="236" t="s">
        <v>21</v>
      </c>
      <c r="I199" s="238"/>
      <c r="J199" s="234"/>
      <c r="K199" s="234"/>
      <c r="L199" s="239"/>
      <c r="M199" s="240"/>
      <c r="N199" s="241"/>
      <c r="O199" s="241"/>
      <c r="P199" s="241"/>
      <c r="Q199" s="241"/>
      <c r="R199" s="241"/>
      <c r="S199" s="241"/>
      <c r="T199" s="242"/>
      <c r="AT199" s="243" t="s">
        <v>140</v>
      </c>
      <c r="AU199" s="243" t="s">
        <v>85</v>
      </c>
      <c r="AV199" s="11" t="s">
        <v>83</v>
      </c>
      <c r="AW199" s="11" t="s">
        <v>39</v>
      </c>
      <c r="AX199" s="11" t="s">
        <v>75</v>
      </c>
      <c r="AY199" s="243" t="s">
        <v>131</v>
      </c>
    </row>
    <row r="200" s="12" customFormat="1">
      <c r="B200" s="244"/>
      <c r="C200" s="245"/>
      <c r="D200" s="235" t="s">
        <v>140</v>
      </c>
      <c r="E200" s="246" t="s">
        <v>21</v>
      </c>
      <c r="F200" s="247" t="s">
        <v>785</v>
      </c>
      <c r="G200" s="245"/>
      <c r="H200" s="248">
        <v>19</v>
      </c>
      <c r="I200" s="249"/>
      <c r="J200" s="245"/>
      <c r="K200" s="245"/>
      <c r="L200" s="250"/>
      <c r="M200" s="251"/>
      <c r="N200" s="252"/>
      <c r="O200" s="252"/>
      <c r="P200" s="252"/>
      <c r="Q200" s="252"/>
      <c r="R200" s="252"/>
      <c r="S200" s="252"/>
      <c r="T200" s="253"/>
      <c r="AT200" s="254" t="s">
        <v>140</v>
      </c>
      <c r="AU200" s="254" t="s">
        <v>85</v>
      </c>
      <c r="AV200" s="12" t="s">
        <v>85</v>
      </c>
      <c r="AW200" s="12" t="s">
        <v>39</v>
      </c>
      <c r="AX200" s="12" t="s">
        <v>75</v>
      </c>
      <c r="AY200" s="254" t="s">
        <v>131</v>
      </c>
    </row>
    <row r="201" s="12" customFormat="1">
      <c r="B201" s="244"/>
      <c r="C201" s="245"/>
      <c r="D201" s="235" t="s">
        <v>140</v>
      </c>
      <c r="E201" s="246" t="s">
        <v>21</v>
      </c>
      <c r="F201" s="247" t="s">
        <v>786</v>
      </c>
      <c r="G201" s="245"/>
      <c r="H201" s="248">
        <v>19</v>
      </c>
      <c r="I201" s="249"/>
      <c r="J201" s="245"/>
      <c r="K201" s="245"/>
      <c r="L201" s="250"/>
      <c r="M201" s="251"/>
      <c r="N201" s="252"/>
      <c r="O201" s="252"/>
      <c r="P201" s="252"/>
      <c r="Q201" s="252"/>
      <c r="R201" s="252"/>
      <c r="S201" s="252"/>
      <c r="T201" s="253"/>
      <c r="AT201" s="254" t="s">
        <v>140</v>
      </c>
      <c r="AU201" s="254" t="s">
        <v>85</v>
      </c>
      <c r="AV201" s="12" t="s">
        <v>85</v>
      </c>
      <c r="AW201" s="12" t="s">
        <v>39</v>
      </c>
      <c r="AX201" s="12" t="s">
        <v>75</v>
      </c>
      <c r="AY201" s="254" t="s">
        <v>131</v>
      </c>
    </row>
    <row r="202" s="13" customFormat="1">
      <c r="B202" s="257"/>
      <c r="C202" s="258"/>
      <c r="D202" s="235" t="s">
        <v>140</v>
      </c>
      <c r="E202" s="259" t="s">
        <v>21</v>
      </c>
      <c r="F202" s="260" t="s">
        <v>203</v>
      </c>
      <c r="G202" s="258"/>
      <c r="H202" s="261">
        <v>38</v>
      </c>
      <c r="I202" s="262"/>
      <c r="J202" s="258"/>
      <c r="K202" s="258"/>
      <c r="L202" s="263"/>
      <c r="M202" s="264"/>
      <c r="N202" s="265"/>
      <c r="O202" s="265"/>
      <c r="P202" s="265"/>
      <c r="Q202" s="265"/>
      <c r="R202" s="265"/>
      <c r="S202" s="265"/>
      <c r="T202" s="266"/>
      <c r="AT202" s="267" t="s">
        <v>140</v>
      </c>
      <c r="AU202" s="267" t="s">
        <v>85</v>
      </c>
      <c r="AV202" s="13" t="s">
        <v>149</v>
      </c>
      <c r="AW202" s="13" t="s">
        <v>39</v>
      </c>
      <c r="AX202" s="13" t="s">
        <v>75</v>
      </c>
      <c r="AY202" s="267" t="s">
        <v>131</v>
      </c>
    </row>
    <row r="203" s="12" customFormat="1">
      <c r="B203" s="244"/>
      <c r="C203" s="245"/>
      <c r="D203" s="235" t="s">
        <v>140</v>
      </c>
      <c r="E203" s="246" t="s">
        <v>21</v>
      </c>
      <c r="F203" s="247" t="s">
        <v>787</v>
      </c>
      <c r="G203" s="245"/>
      <c r="H203" s="248">
        <v>79</v>
      </c>
      <c r="I203" s="249"/>
      <c r="J203" s="245"/>
      <c r="K203" s="245"/>
      <c r="L203" s="250"/>
      <c r="M203" s="251"/>
      <c r="N203" s="252"/>
      <c r="O203" s="252"/>
      <c r="P203" s="252"/>
      <c r="Q203" s="252"/>
      <c r="R203" s="252"/>
      <c r="S203" s="252"/>
      <c r="T203" s="253"/>
      <c r="AT203" s="254" t="s">
        <v>140</v>
      </c>
      <c r="AU203" s="254" t="s">
        <v>85</v>
      </c>
      <c r="AV203" s="12" t="s">
        <v>85</v>
      </c>
      <c r="AW203" s="12" t="s">
        <v>39</v>
      </c>
      <c r="AX203" s="12" t="s">
        <v>75</v>
      </c>
      <c r="AY203" s="254" t="s">
        <v>131</v>
      </c>
    </row>
    <row r="204" s="12" customFormat="1">
      <c r="B204" s="244"/>
      <c r="C204" s="245"/>
      <c r="D204" s="235" t="s">
        <v>140</v>
      </c>
      <c r="E204" s="246" t="s">
        <v>21</v>
      </c>
      <c r="F204" s="247" t="s">
        <v>788</v>
      </c>
      <c r="G204" s="245"/>
      <c r="H204" s="248">
        <v>79</v>
      </c>
      <c r="I204" s="249"/>
      <c r="J204" s="245"/>
      <c r="K204" s="245"/>
      <c r="L204" s="250"/>
      <c r="M204" s="251"/>
      <c r="N204" s="252"/>
      <c r="O204" s="252"/>
      <c r="P204" s="252"/>
      <c r="Q204" s="252"/>
      <c r="R204" s="252"/>
      <c r="S204" s="252"/>
      <c r="T204" s="253"/>
      <c r="AT204" s="254" t="s">
        <v>140</v>
      </c>
      <c r="AU204" s="254" t="s">
        <v>85</v>
      </c>
      <c r="AV204" s="12" t="s">
        <v>85</v>
      </c>
      <c r="AW204" s="12" t="s">
        <v>39</v>
      </c>
      <c r="AX204" s="12" t="s">
        <v>75</v>
      </c>
      <c r="AY204" s="254" t="s">
        <v>131</v>
      </c>
    </row>
    <row r="205" s="13" customFormat="1">
      <c r="B205" s="257"/>
      <c r="C205" s="258"/>
      <c r="D205" s="235" t="s">
        <v>140</v>
      </c>
      <c r="E205" s="259" t="s">
        <v>21</v>
      </c>
      <c r="F205" s="260" t="s">
        <v>203</v>
      </c>
      <c r="G205" s="258"/>
      <c r="H205" s="261">
        <v>158</v>
      </c>
      <c r="I205" s="262"/>
      <c r="J205" s="258"/>
      <c r="K205" s="258"/>
      <c r="L205" s="263"/>
      <c r="M205" s="264"/>
      <c r="N205" s="265"/>
      <c r="O205" s="265"/>
      <c r="P205" s="265"/>
      <c r="Q205" s="265"/>
      <c r="R205" s="265"/>
      <c r="S205" s="265"/>
      <c r="T205" s="266"/>
      <c r="AT205" s="267" t="s">
        <v>140</v>
      </c>
      <c r="AU205" s="267" t="s">
        <v>85</v>
      </c>
      <c r="AV205" s="13" t="s">
        <v>149</v>
      </c>
      <c r="AW205" s="13" t="s">
        <v>39</v>
      </c>
      <c r="AX205" s="13" t="s">
        <v>75</v>
      </c>
      <c r="AY205" s="267" t="s">
        <v>131</v>
      </c>
    </row>
    <row r="206" s="14" customFormat="1">
      <c r="B206" s="268"/>
      <c r="C206" s="269"/>
      <c r="D206" s="235" t="s">
        <v>140</v>
      </c>
      <c r="E206" s="270" t="s">
        <v>21</v>
      </c>
      <c r="F206" s="271" t="s">
        <v>208</v>
      </c>
      <c r="G206" s="269"/>
      <c r="H206" s="272">
        <v>196</v>
      </c>
      <c r="I206" s="273"/>
      <c r="J206" s="269"/>
      <c r="K206" s="269"/>
      <c r="L206" s="274"/>
      <c r="M206" s="275"/>
      <c r="N206" s="276"/>
      <c r="O206" s="276"/>
      <c r="P206" s="276"/>
      <c r="Q206" s="276"/>
      <c r="R206" s="276"/>
      <c r="S206" s="276"/>
      <c r="T206" s="277"/>
      <c r="AT206" s="278" t="s">
        <v>140</v>
      </c>
      <c r="AU206" s="278" t="s">
        <v>85</v>
      </c>
      <c r="AV206" s="14" t="s">
        <v>138</v>
      </c>
      <c r="AW206" s="14" t="s">
        <v>39</v>
      </c>
      <c r="AX206" s="14" t="s">
        <v>83</v>
      </c>
      <c r="AY206" s="278" t="s">
        <v>131</v>
      </c>
    </row>
    <row r="207" s="1" customFormat="1" ht="25.5" customHeight="1">
      <c r="B207" s="46"/>
      <c r="C207" s="221" t="s">
        <v>352</v>
      </c>
      <c r="D207" s="221" t="s">
        <v>133</v>
      </c>
      <c r="E207" s="222" t="s">
        <v>362</v>
      </c>
      <c r="F207" s="223" t="s">
        <v>363</v>
      </c>
      <c r="G207" s="224" t="s">
        <v>136</v>
      </c>
      <c r="H207" s="225">
        <v>145</v>
      </c>
      <c r="I207" s="226"/>
      <c r="J207" s="227">
        <f>ROUND(I207*H207,2)</f>
        <v>0</v>
      </c>
      <c r="K207" s="223" t="s">
        <v>21</v>
      </c>
      <c r="L207" s="72"/>
      <c r="M207" s="228" t="s">
        <v>21</v>
      </c>
      <c r="N207" s="229" t="s">
        <v>46</v>
      </c>
      <c r="O207" s="47"/>
      <c r="P207" s="230">
        <f>O207*H207</f>
        <v>0</v>
      </c>
      <c r="Q207" s="230">
        <v>0</v>
      </c>
      <c r="R207" s="230">
        <f>Q207*H207</f>
        <v>0</v>
      </c>
      <c r="S207" s="230">
        <v>0</v>
      </c>
      <c r="T207" s="231">
        <f>S207*H207</f>
        <v>0</v>
      </c>
      <c r="AR207" s="24" t="s">
        <v>138</v>
      </c>
      <c r="AT207" s="24" t="s">
        <v>133</v>
      </c>
      <c r="AU207" s="24" t="s">
        <v>85</v>
      </c>
      <c r="AY207" s="24" t="s">
        <v>131</v>
      </c>
      <c r="BE207" s="232">
        <f>IF(N207="základní",J207,0)</f>
        <v>0</v>
      </c>
      <c r="BF207" s="232">
        <f>IF(N207="snížená",J207,0)</f>
        <v>0</v>
      </c>
      <c r="BG207" s="232">
        <f>IF(N207="zákl. přenesená",J207,0)</f>
        <v>0</v>
      </c>
      <c r="BH207" s="232">
        <f>IF(N207="sníž. přenesená",J207,0)</f>
        <v>0</v>
      </c>
      <c r="BI207" s="232">
        <f>IF(N207="nulová",J207,0)</f>
        <v>0</v>
      </c>
      <c r="BJ207" s="24" t="s">
        <v>83</v>
      </c>
      <c r="BK207" s="232">
        <f>ROUND(I207*H207,2)</f>
        <v>0</v>
      </c>
      <c r="BL207" s="24" t="s">
        <v>138</v>
      </c>
      <c r="BM207" s="24" t="s">
        <v>789</v>
      </c>
    </row>
    <row r="208" s="11" customFormat="1">
      <c r="B208" s="233"/>
      <c r="C208" s="234"/>
      <c r="D208" s="235" t="s">
        <v>140</v>
      </c>
      <c r="E208" s="236" t="s">
        <v>21</v>
      </c>
      <c r="F208" s="237" t="s">
        <v>784</v>
      </c>
      <c r="G208" s="234"/>
      <c r="H208" s="236" t="s">
        <v>21</v>
      </c>
      <c r="I208" s="238"/>
      <c r="J208" s="234"/>
      <c r="K208" s="234"/>
      <c r="L208" s="239"/>
      <c r="M208" s="240"/>
      <c r="N208" s="241"/>
      <c r="O208" s="241"/>
      <c r="P208" s="241"/>
      <c r="Q208" s="241"/>
      <c r="R208" s="241"/>
      <c r="S208" s="241"/>
      <c r="T208" s="242"/>
      <c r="AT208" s="243" t="s">
        <v>140</v>
      </c>
      <c r="AU208" s="243" t="s">
        <v>85</v>
      </c>
      <c r="AV208" s="11" t="s">
        <v>83</v>
      </c>
      <c r="AW208" s="11" t="s">
        <v>39</v>
      </c>
      <c r="AX208" s="11" t="s">
        <v>75</v>
      </c>
      <c r="AY208" s="243" t="s">
        <v>131</v>
      </c>
    </row>
    <row r="209" s="12" customFormat="1">
      <c r="B209" s="244"/>
      <c r="C209" s="245"/>
      <c r="D209" s="235" t="s">
        <v>140</v>
      </c>
      <c r="E209" s="246" t="s">
        <v>21</v>
      </c>
      <c r="F209" s="247" t="s">
        <v>790</v>
      </c>
      <c r="G209" s="245"/>
      <c r="H209" s="248">
        <v>145</v>
      </c>
      <c r="I209" s="249"/>
      <c r="J209" s="245"/>
      <c r="K209" s="245"/>
      <c r="L209" s="250"/>
      <c r="M209" s="251"/>
      <c r="N209" s="252"/>
      <c r="O209" s="252"/>
      <c r="P209" s="252"/>
      <c r="Q209" s="252"/>
      <c r="R209" s="252"/>
      <c r="S209" s="252"/>
      <c r="T209" s="253"/>
      <c r="AT209" s="254" t="s">
        <v>140</v>
      </c>
      <c r="AU209" s="254" t="s">
        <v>85</v>
      </c>
      <c r="AV209" s="12" t="s">
        <v>85</v>
      </c>
      <c r="AW209" s="12" t="s">
        <v>39</v>
      </c>
      <c r="AX209" s="12" t="s">
        <v>83</v>
      </c>
      <c r="AY209" s="254" t="s">
        <v>131</v>
      </c>
    </row>
    <row r="210" s="1" customFormat="1" ht="25.5" customHeight="1">
      <c r="B210" s="46"/>
      <c r="C210" s="221" t="s">
        <v>361</v>
      </c>
      <c r="D210" s="221" t="s">
        <v>133</v>
      </c>
      <c r="E210" s="222" t="s">
        <v>367</v>
      </c>
      <c r="F210" s="223" t="s">
        <v>368</v>
      </c>
      <c r="G210" s="224" t="s">
        <v>136</v>
      </c>
      <c r="H210" s="225">
        <v>616</v>
      </c>
      <c r="I210" s="226"/>
      <c r="J210" s="227">
        <f>ROUND(I210*H210,2)</f>
        <v>0</v>
      </c>
      <c r="K210" s="223" t="s">
        <v>137</v>
      </c>
      <c r="L210" s="72"/>
      <c r="M210" s="228" t="s">
        <v>21</v>
      </c>
      <c r="N210" s="229" t="s">
        <v>46</v>
      </c>
      <c r="O210" s="47"/>
      <c r="P210" s="230">
        <f>O210*H210</f>
        <v>0</v>
      </c>
      <c r="Q210" s="230">
        <v>0</v>
      </c>
      <c r="R210" s="230">
        <f>Q210*H210</f>
        <v>0</v>
      </c>
      <c r="S210" s="230">
        <v>0</v>
      </c>
      <c r="T210" s="231">
        <f>S210*H210</f>
        <v>0</v>
      </c>
      <c r="AR210" s="24" t="s">
        <v>138</v>
      </c>
      <c r="AT210" s="24" t="s">
        <v>133</v>
      </c>
      <c r="AU210" s="24" t="s">
        <v>85</v>
      </c>
      <c r="AY210" s="24" t="s">
        <v>131</v>
      </c>
      <c r="BE210" s="232">
        <f>IF(N210="základní",J210,0)</f>
        <v>0</v>
      </c>
      <c r="BF210" s="232">
        <f>IF(N210="snížená",J210,0)</f>
        <v>0</v>
      </c>
      <c r="BG210" s="232">
        <f>IF(N210="zákl. přenesená",J210,0)</f>
        <v>0</v>
      </c>
      <c r="BH210" s="232">
        <f>IF(N210="sníž. přenesená",J210,0)</f>
        <v>0</v>
      </c>
      <c r="BI210" s="232">
        <f>IF(N210="nulová",J210,0)</f>
        <v>0</v>
      </c>
      <c r="BJ210" s="24" t="s">
        <v>83</v>
      </c>
      <c r="BK210" s="232">
        <f>ROUND(I210*H210,2)</f>
        <v>0</v>
      </c>
      <c r="BL210" s="24" t="s">
        <v>138</v>
      </c>
      <c r="BM210" s="24" t="s">
        <v>791</v>
      </c>
    </row>
    <row r="211" s="11" customFormat="1">
      <c r="B211" s="233"/>
      <c r="C211" s="234"/>
      <c r="D211" s="235" t="s">
        <v>140</v>
      </c>
      <c r="E211" s="236" t="s">
        <v>21</v>
      </c>
      <c r="F211" s="237" t="s">
        <v>784</v>
      </c>
      <c r="G211" s="234"/>
      <c r="H211" s="236" t="s">
        <v>21</v>
      </c>
      <c r="I211" s="238"/>
      <c r="J211" s="234"/>
      <c r="K211" s="234"/>
      <c r="L211" s="239"/>
      <c r="M211" s="240"/>
      <c r="N211" s="241"/>
      <c r="O211" s="241"/>
      <c r="P211" s="241"/>
      <c r="Q211" s="241"/>
      <c r="R211" s="241"/>
      <c r="S211" s="241"/>
      <c r="T211" s="242"/>
      <c r="AT211" s="243" t="s">
        <v>140</v>
      </c>
      <c r="AU211" s="243" t="s">
        <v>85</v>
      </c>
      <c r="AV211" s="11" t="s">
        <v>83</v>
      </c>
      <c r="AW211" s="11" t="s">
        <v>39</v>
      </c>
      <c r="AX211" s="11" t="s">
        <v>75</v>
      </c>
      <c r="AY211" s="243" t="s">
        <v>131</v>
      </c>
    </row>
    <row r="212" s="12" customFormat="1">
      <c r="B212" s="244"/>
      <c r="C212" s="245"/>
      <c r="D212" s="235" t="s">
        <v>140</v>
      </c>
      <c r="E212" s="246" t="s">
        <v>21</v>
      </c>
      <c r="F212" s="247" t="s">
        <v>792</v>
      </c>
      <c r="G212" s="245"/>
      <c r="H212" s="248">
        <v>126</v>
      </c>
      <c r="I212" s="249"/>
      <c r="J212" s="245"/>
      <c r="K212" s="245"/>
      <c r="L212" s="250"/>
      <c r="M212" s="251"/>
      <c r="N212" s="252"/>
      <c r="O212" s="252"/>
      <c r="P212" s="252"/>
      <c r="Q212" s="252"/>
      <c r="R212" s="252"/>
      <c r="S212" s="252"/>
      <c r="T212" s="253"/>
      <c r="AT212" s="254" t="s">
        <v>140</v>
      </c>
      <c r="AU212" s="254" t="s">
        <v>85</v>
      </c>
      <c r="AV212" s="12" t="s">
        <v>85</v>
      </c>
      <c r="AW212" s="12" t="s">
        <v>39</v>
      </c>
      <c r="AX212" s="12" t="s">
        <v>75</v>
      </c>
      <c r="AY212" s="254" t="s">
        <v>131</v>
      </c>
    </row>
    <row r="213" s="12" customFormat="1">
      <c r="B213" s="244"/>
      <c r="C213" s="245"/>
      <c r="D213" s="235" t="s">
        <v>140</v>
      </c>
      <c r="E213" s="246" t="s">
        <v>21</v>
      </c>
      <c r="F213" s="247" t="s">
        <v>793</v>
      </c>
      <c r="G213" s="245"/>
      <c r="H213" s="248">
        <v>245</v>
      </c>
      <c r="I213" s="249"/>
      <c r="J213" s="245"/>
      <c r="K213" s="245"/>
      <c r="L213" s="250"/>
      <c r="M213" s="251"/>
      <c r="N213" s="252"/>
      <c r="O213" s="252"/>
      <c r="P213" s="252"/>
      <c r="Q213" s="252"/>
      <c r="R213" s="252"/>
      <c r="S213" s="252"/>
      <c r="T213" s="253"/>
      <c r="AT213" s="254" t="s">
        <v>140</v>
      </c>
      <c r="AU213" s="254" t="s">
        <v>85</v>
      </c>
      <c r="AV213" s="12" t="s">
        <v>85</v>
      </c>
      <c r="AW213" s="12" t="s">
        <v>39</v>
      </c>
      <c r="AX213" s="12" t="s">
        <v>75</v>
      </c>
      <c r="AY213" s="254" t="s">
        <v>131</v>
      </c>
    </row>
    <row r="214" s="12" customFormat="1">
      <c r="B214" s="244"/>
      <c r="C214" s="245"/>
      <c r="D214" s="235" t="s">
        <v>140</v>
      </c>
      <c r="E214" s="246" t="s">
        <v>21</v>
      </c>
      <c r="F214" s="247" t="s">
        <v>794</v>
      </c>
      <c r="G214" s="245"/>
      <c r="H214" s="248">
        <v>245</v>
      </c>
      <c r="I214" s="249"/>
      <c r="J214" s="245"/>
      <c r="K214" s="245"/>
      <c r="L214" s="250"/>
      <c r="M214" s="251"/>
      <c r="N214" s="252"/>
      <c r="O214" s="252"/>
      <c r="P214" s="252"/>
      <c r="Q214" s="252"/>
      <c r="R214" s="252"/>
      <c r="S214" s="252"/>
      <c r="T214" s="253"/>
      <c r="AT214" s="254" t="s">
        <v>140</v>
      </c>
      <c r="AU214" s="254" t="s">
        <v>85</v>
      </c>
      <c r="AV214" s="12" t="s">
        <v>85</v>
      </c>
      <c r="AW214" s="12" t="s">
        <v>39</v>
      </c>
      <c r="AX214" s="12" t="s">
        <v>75</v>
      </c>
      <c r="AY214" s="254" t="s">
        <v>131</v>
      </c>
    </row>
    <row r="215" s="14" customFormat="1">
      <c r="B215" s="268"/>
      <c r="C215" s="269"/>
      <c r="D215" s="235" t="s">
        <v>140</v>
      </c>
      <c r="E215" s="270" t="s">
        <v>21</v>
      </c>
      <c r="F215" s="271" t="s">
        <v>208</v>
      </c>
      <c r="G215" s="269"/>
      <c r="H215" s="272">
        <v>616</v>
      </c>
      <c r="I215" s="273"/>
      <c r="J215" s="269"/>
      <c r="K215" s="269"/>
      <c r="L215" s="274"/>
      <c r="M215" s="275"/>
      <c r="N215" s="276"/>
      <c r="O215" s="276"/>
      <c r="P215" s="276"/>
      <c r="Q215" s="276"/>
      <c r="R215" s="276"/>
      <c r="S215" s="276"/>
      <c r="T215" s="277"/>
      <c r="AT215" s="278" t="s">
        <v>140</v>
      </c>
      <c r="AU215" s="278" t="s">
        <v>85</v>
      </c>
      <c r="AV215" s="14" t="s">
        <v>138</v>
      </c>
      <c r="AW215" s="14" t="s">
        <v>39</v>
      </c>
      <c r="AX215" s="14" t="s">
        <v>83</v>
      </c>
      <c r="AY215" s="278" t="s">
        <v>131</v>
      </c>
    </row>
    <row r="216" s="1" customFormat="1" ht="25.5" customHeight="1">
      <c r="B216" s="46"/>
      <c r="C216" s="221" t="s">
        <v>366</v>
      </c>
      <c r="D216" s="221" t="s">
        <v>133</v>
      </c>
      <c r="E216" s="222" t="s">
        <v>375</v>
      </c>
      <c r="F216" s="223" t="s">
        <v>376</v>
      </c>
      <c r="G216" s="224" t="s">
        <v>136</v>
      </c>
      <c r="H216" s="225">
        <v>648</v>
      </c>
      <c r="I216" s="226"/>
      <c r="J216" s="227">
        <f>ROUND(I216*H216,2)</f>
        <v>0</v>
      </c>
      <c r="K216" s="223" t="s">
        <v>21</v>
      </c>
      <c r="L216" s="72"/>
      <c r="M216" s="228" t="s">
        <v>21</v>
      </c>
      <c r="N216" s="229" t="s">
        <v>46</v>
      </c>
      <c r="O216" s="47"/>
      <c r="P216" s="230">
        <f>O216*H216</f>
        <v>0</v>
      </c>
      <c r="Q216" s="230">
        <v>0</v>
      </c>
      <c r="R216" s="230">
        <f>Q216*H216</f>
        <v>0</v>
      </c>
      <c r="S216" s="230">
        <v>0</v>
      </c>
      <c r="T216" s="231">
        <f>S216*H216</f>
        <v>0</v>
      </c>
      <c r="AR216" s="24" t="s">
        <v>138</v>
      </c>
      <c r="AT216" s="24" t="s">
        <v>133</v>
      </c>
      <c r="AU216" s="24" t="s">
        <v>85</v>
      </c>
      <c r="AY216" s="24" t="s">
        <v>131</v>
      </c>
      <c r="BE216" s="232">
        <f>IF(N216="základní",J216,0)</f>
        <v>0</v>
      </c>
      <c r="BF216" s="232">
        <f>IF(N216="snížená",J216,0)</f>
        <v>0</v>
      </c>
      <c r="BG216" s="232">
        <f>IF(N216="zákl. přenesená",J216,0)</f>
        <v>0</v>
      </c>
      <c r="BH216" s="232">
        <f>IF(N216="sníž. přenesená",J216,0)</f>
        <v>0</v>
      </c>
      <c r="BI216" s="232">
        <f>IF(N216="nulová",J216,0)</f>
        <v>0</v>
      </c>
      <c r="BJ216" s="24" t="s">
        <v>83</v>
      </c>
      <c r="BK216" s="232">
        <f>ROUND(I216*H216,2)</f>
        <v>0</v>
      </c>
      <c r="BL216" s="24" t="s">
        <v>138</v>
      </c>
      <c r="BM216" s="24" t="s">
        <v>795</v>
      </c>
    </row>
    <row r="217" s="11" customFormat="1">
      <c r="B217" s="233"/>
      <c r="C217" s="234"/>
      <c r="D217" s="235" t="s">
        <v>140</v>
      </c>
      <c r="E217" s="236" t="s">
        <v>21</v>
      </c>
      <c r="F217" s="237" t="s">
        <v>784</v>
      </c>
      <c r="G217" s="234"/>
      <c r="H217" s="236" t="s">
        <v>21</v>
      </c>
      <c r="I217" s="238"/>
      <c r="J217" s="234"/>
      <c r="K217" s="234"/>
      <c r="L217" s="239"/>
      <c r="M217" s="240"/>
      <c r="N217" s="241"/>
      <c r="O217" s="241"/>
      <c r="P217" s="241"/>
      <c r="Q217" s="241"/>
      <c r="R217" s="241"/>
      <c r="S217" s="241"/>
      <c r="T217" s="242"/>
      <c r="AT217" s="243" t="s">
        <v>140</v>
      </c>
      <c r="AU217" s="243" t="s">
        <v>85</v>
      </c>
      <c r="AV217" s="11" t="s">
        <v>83</v>
      </c>
      <c r="AW217" s="11" t="s">
        <v>39</v>
      </c>
      <c r="AX217" s="11" t="s">
        <v>75</v>
      </c>
      <c r="AY217" s="243" t="s">
        <v>131</v>
      </c>
    </row>
    <row r="218" s="12" customFormat="1">
      <c r="B218" s="244"/>
      <c r="C218" s="245"/>
      <c r="D218" s="235" t="s">
        <v>140</v>
      </c>
      <c r="E218" s="246" t="s">
        <v>21</v>
      </c>
      <c r="F218" s="247" t="s">
        <v>796</v>
      </c>
      <c r="G218" s="245"/>
      <c r="H218" s="248">
        <v>490</v>
      </c>
      <c r="I218" s="249"/>
      <c r="J218" s="245"/>
      <c r="K218" s="245"/>
      <c r="L218" s="250"/>
      <c r="M218" s="251"/>
      <c r="N218" s="252"/>
      <c r="O218" s="252"/>
      <c r="P218" s="252"/>
      <c r="Q218" s="252"/>
      <c r="R218" s="252"/>
      <c r="S218" s="252"/>
      <c r="T218" s="253"/>
      <c r="AT218" s="254" t="s">
        <v>140</v>
      </c>
      <c r="AU218" s="254" t="s">
        <v>85</v>
      </c>
      <c r="AV218" s="12" t="s">
        <v>85</v>
      </c>
      <c r="AW218" s="12" t="s">
        <v>39</v>
      </c>
      <c r="AX218" s="12" t="s">
        <v>75</v>
      </c>
      <c r="AY218" s="254" t="s">
        <v>131</v>
      </c>
    </row>
    <row r="219" s="12" customFormat="1">
      <c r="B219" s="244"/>
      <c r="C219" s="245"/>
      <c r="D219" s="235" t="s">
        <v>140</v>
      </c>
      <c r="E219" s="246" t="s">
        <v>21</v>
      </c>
      <c r="F219" s="247" t="s">
        <v>797</v>
      </c>
      <c r="G219" s="245"/>
      <c r="H219" s="248">
        <v>158</v>
      </c>
      <c r="I219" s="249"/>
      <c r="J219" s="245"/>
      <c r="K219" s="245"/>
      <c r="L219" s="250"/>
      <c r="M219" s="251"/>
      <c r="N219" s="252"/>
      <c r="O219" s="252"/>
      <c r="P219" s="252"/>
      <c r="Q219" s="252"/>
      <c r="R219" s="252"/>
      <c r="S219" s="252"/>
      <c r="T219" s="253"/>
      <c r="AT219" s="254" t="s">
        <v>140</v>
      </c>
      <c r="AU219" s="254" t="s">
        <v>85</v>
      </c>
      <c r="AV219" s="12" t="s">
        <v>85</v>
      </c>
      <c r="AW219" s="12" t="s">
        <v>39</v>
      </c>
      <c r="AX219" s="12" t="s">
        <v>75</v>
      </c>
      <c r="AY219" s="254" t="s">
        <v>131</v>
      </c>
    </row>
    <row r="220" s="14" customFormat="1">
      <c r="B220" s="268"/>
      <c r="C220" s="269"/>
      <c r="D220" s="235" t="s">
        <v>140</v>
      </c>
      <c r="E220" s="270" t="s">
        <v>21</v>
      </c>
      <c r="F220" s="271" t="s">
        <v>208</v>
      </c>
      <c r="G220" s="269"/>
      <c r="H220" s="272">
        <v>648</v>
      </c>
      <c r="I220" s="273"/>
      <c r="J220" s="269"/>
      <c r="K220" s="269"/>
      <c r="L220" s="274"/>
      <c r="M220" s="275"/>
      <c r="N220" s="276"/>
      <c r="O220" s="276"/>
      <c r="P220" s="276"/>
      <c r="Q220" s="276"/>
      <c r="R220" s="276"/>
      <c r="S220" s="276"/>
      <c r="T220" s="277"/>
      <c r="AT220" s="278" t="s">
        <v>140</v>
      </c>
      <c r="AU220" s="278" t="s">
        <v>85</v>
      </c>
      <c r="AV220" s="14" t="s">
        <v>138</v>
      </c>
      <c r="AW220" s="14" t="s">
        <v>39</v>
      </c>
      <c r="AX220" s="14" t="s">
        <v>83</v>
      </c>
      <c r="AY220" s="278" t="s">
        <v>131</v>
      </c>
    </row>
    <row r="221" s="1" customFormat="1" ht="38.25" customHeight="1">
      <c r="B221" s="46"/>
      <c r="C221" s="221" t="s">
        <v>374</v>
      </c>
      <c r="D221" s="221" t="s">
        <v>133</v>
      </c>
      <c r="E221" s="222" t="s">
        <v>381</v>
      </c>
      <c r="F221" s="223" t="s">
        <v>382</v>
      </c>
      <c r="G221" s="224" t="s">
        <v>136</v>
      </c>
      <c r="H221" s="225">
        <v>222</v>
      </c>
      <c r="I221" s="226"/>
      <c r="J221" s="227">
        <f>ROUND(I221*H221,2)</f>
        <v>0</v>
      </c>
      <c r="K221" s="223" t="s">
        <v>137</v>
      </c>
      <c r="L221" s="72"/>
      <c r="M221" s="228" t="s">
        <v>21</v>
      </c>
      <c r="N221" s="229" t="s">
        <v>46</v>
      </c>
      <c r="O221" s="47"/>
      <c r="P221" s="230">
        <f>O221*H221</f>
        <v>0</v>
      </c>
      <c r="Q221" s="230">
        <v>0</v>
      </c>
      <c r="R221" s="230">
        <f>Q221*H221</f>
        <v>0</v>
      </c>
      <c r="S221" s="230">
        <v>0</v>
      </c>
      <c r="T221" s="231">
        <f>S221*H221</f>
        <v>0</v>
      </c>
      <c r="AR221" s="24" t="s">
        <v>138</v>
      </c>
      <c r="AT221" s="24" t="s">
        <v>133</v>
      </c>
      <c r="AU221" s="24" t="s">
        <v>85</v>
      </c>
      <c r="AY221" s="24" t="s">
        <v>131</v>
      </c>
      <c r="BE221" s="232">
        <f>IF(N221="základní",J221,0)</f>
        <v>0</v>
      </c>
      <c r="BF221" s="232">
        <f>IF(N221="snížená",J221,0)</f>
        <v>0</v>
      </c>
      <c r="BG221" s="232">
        <f>IF(N221="zákl. přenesená",J221,0)</f>
        <v>0</v>
      </c>
      <c r="BH221" s="232">
        <f>IF(N221="sníž. přenesená",J221,0)</f>
        <v>0</v>
      </c>
      <c r="BI221" s="232">
        <f>IF(N221="nulová",J221,0)</f>
        <v>0</v>
      </c>
      <c r="BJ221" s="24" t="s">
        <v>83</v>
      </c>
      <c r="BK221" s="232">
        <f>ROUND(I221*H221,2)</f>
        <v>0</v>
      </c>
      <c r="BL221" s="24" t="s">
        <v>138</v>
      </c>
      <c r="BM221" s="24" t="s">
        <v>798</v>
      </c>
    </row>
    <row r="222" s="1" customFormat="1">
      <c r="B222" s="46"/>
      <c r="C222" s="74"/>
      <c r="D222" s="235" t="s">
        <v>146</v>
      </c>
      <c r="E222" s="74"/>
      <c r="F222" s="255" t="s">
        <v>384</v>
      </c>
      <c r="G222" s="74"/>
      <c r="H222" s="74"/>
      <c r="I222" s="191"/>
      <c r="J222" s="74"/>
      <c r="K222" s="74"/>
      <c r="L222" s="72"/>
      <c r="M222" s="256"/>
      <c r="N222" s="47"/>
      <c r="O222" s="47"/>
      <c r="P222" s="47"/>
      <c r="Q222" s="47"/>
      <c r="R222" s="47"/>
      <c r="S222" s="47"/>
      <c r="T222" s="95"/>
      <c r="AT222" s="24" t="s">
        <v>146</v>
      </c>
      <c r="AU222" s="24" t="s">
        <v>85</v>
      </c>
    </row>
    <row r="223" s="1" customFormat="1" ht="25.5" customHeight="1">
      <c r="B223" s="46"/>
      <c r="C223" s="221" t="s">
        <v>380</v>
      </c>
      <c r="D223" s="221" t="s">
        <v>133</v>
      </c>
      <c r="E223" s="222" t="s">
        <v>386</v>
      </c>
      <c r="F223" s="223" t="s">
        <v>387</v>
      </c>
      <c r="G223" s="224" t="s">
        <v>136</v>
      </c>
      <c r="H223" s="225">
        <v>222</v>
      </c>
      <c r="I223" s="226"/>
      <c r="J223" s="227">
        <f>ROUND(I223*H223,2)</f>
        <v>0</v>
      </c>
      <c r="K223" s="223" t="s">
        <v>137</v>
      </c>
      <c r="L223" s="72"/>
      <c r="M223" s="228" t="s">
        <v>21</v>
      </c>
      <c r="N223" s="229" t="s">
        <v>46</v>
      </c>
      <c r="O223" s="47"/>
      <c r="P223" s="230">
        <f>O223*H223</f>
        <v>0</v>
      </c>
      <c r="Q223" s="230">
        <v>0.00060999999999999997</v>
      </c>
      <c r="R223" s="230">
        <f>Q223*H223</f>
        <v>0.13541999999999999</v>
      </c>
      <c r="S223" s="230">
        <v>0</v>
      </c>
      <c r="T223" s="231">
        <f>S223*H223</f>
        <v>0</v>
      </c>
      <c r="AR223" s="24" t="s">
        <v>138</v>
      </c>
      <c r="AT223" s="24" t="s">
        <v>133</v>
      </c>
      <c r="AU223" s="24" t="s">
        <v>85</v>
      </c>
      <c r="AY223" s="24" t="s">
        <v>131</v>
      </c>
      <c r="BE223" s="232">
        <f>IF(N223="základní",J223,0)</f>
        <v>0</v>
      </c>
      <c r="BF223" s="232">
        <f>IF(N223="snížená",J223,0)</f>
        <v>0</v>
      </c>
      <c r="BG223" s="232">
        <f>IF(N223="zákl. přenesená",J223,0)</f>
        <v>0</v>
      </c>
      <c r="BH223" s="232">
        <f>IF(N223="sníž. přenesená",J223,0)</f>
        <v>0</v>
      </c>
      <c r="BI223" s="232">
        <f>IF(N223="nulová",J223,0)</f>
        <v>0</v>
      </c>
      <c r="BJ223" s="24" t="s">
        <v>83</v>
      </c>
      <c r="BK223" s="232">
        <f>ROUND(I223*H223,2)</f>
        <v>0</v>
      </c>
      <c r="BL223" s="24" t="s">
        <v>138</v>
      </c>
      <c r="BM223" s="24" t="s">
        <v>799</v>
      </c>
    </row>
    <row r="224" s="1" customFormat="1" ht="38.25" customHeight="1">
      <c r="B224" s="46"/>
      <c r="C224" s="221" t="s">
        <v>385</v>
      </c>
      <c r="D224" s="221" t="s">
        <v>133</v>
      </c>
      <c r="E224" s="222" t="s">
        <v>391</v>
      </c>
      <c r="F224" s="223" t="s">
        <v>392</v>
      </c>
      <c r="G224" s="224" t="s">
        <v>136</v>
      </c>
      <c r="H224" s="225">
        <v>222</v>
      </c>
      <c r="I224" s="226"/>
      <c r="J224" s="227">
        <f>ROUND(I224*H224,2)</f>
        <v>0</v>
      </c>
      <c r="K224" s="223" t="s">
        <v>137</v>
      </c>
      <c r="L224" s="72"/>
      <c r="M224" s="228" t="s">
        <v>21</v>
      </c>
      <c r="N224" s="229" t="s">
        <v>46</v>
      </c>
      <c r="O224" s="47"/>
      <c r="P224" s="230">
        <f>O224*H224</f>
        <v>0</v>
      </c>
      <c r="Q224" s="230">
        <v>0</v>
      </c>
      <c r="R224" s="230">
        <f>Q224*H224</f>
        <v>0</v>
      </c>
      <c r="S224" s="230">
        <v>0</v>
      </c>
      <c r="T224" s="231">
        <f>S224*H224</f>
        <v>0</v>
      </c>
      <c r="AR224" s="24" t="s">
        <v>138</v>
      </c>
      <c r="AT224" s="24" t="s">
        <v>133</v>
      </c>
      <c r="AU224" s="24" t="s">
        <v>85</v>
      </c>
      <c r="AY224" s="24" t="s">
        <v>131</v>
      </c>
      <c r="BE224" s="232">
        <f>IF(N224="základní",J224,0)</f>
        <v>0</v>
      </c>
      <c r="BF224" s="232">
        <f>IF(N224="snížená",J224,0)</f>
        <v>0</v>
      </c>
      <c r="BG224" s="232">
        <f>IF(N224="zákl. přenesená",J224,0)</f>
        <v>0</v>
      </c>
      <c r="BH224" s="232">
        <f>IF(N224="sníž. přenesená",J224,0)</f>
        <v>0</v>
      </c>
      <c r="BI224" s="232">
        <f>IF(N224="nulová",J224,0)</f>
        <v>0</v>
      </c>
      <c r="BJ224" s="24" t="s">
        <v>83</v>
      </c>
      <c r="BK224" s="232">
        <f>ROUND(I224*H224,2)</f>
        <v>0</v>
      </c>
      <c r="BL224" s="24" t="s">
        <v>138</v>
      </c>
      <c r="BM224" s="24" t="s">
        <v>800</v>
      </c>
    </row>
    <row r="225" s="11" customFormat="1">
      <c r="B225" s="233"/>
      <c r="C225" s="234"/>
      <c r="D225" s="235" t="s">
        <v>140</v>
      </c>
      <c r="E225" s="236" t="s">
        <v>21</v>
      </c>
      <c r="F225" s="237" t="s">
        <v>784</v>
      </c>
      <c r="G225" s="234"/>
      <c r="H225" s="236" t="s">
        <v>21</v>
      </c>
      <c r="I225" s="238"/>
      <c r="J225" s="234"/>
      <c r="K225" s="234"/>
      <c r="L225" s="239"/>
      <c r="M225" s="240"/>
      <c r="N225" s="241"/>
      <c r="O225" s="241"/>
      <c r="P225" s="241"/>
      <c r="Q225" s="241"/>
      <c r="R225" s="241"/>
      <c r="S225" s="241"/>
      <c r="T225" s="242"/>
      <c r="AT225" s="243" t="s">
        <v>140</v>
      </c>
      <c r="AU225" s="243" t="s">
        <v>85</v>
      </c>
      <c r="AV225" s="11" t="s">
        <v>83</v>
      </c>
      <c r="AW225" s="11" t="s">
        <v>39</v>
      </c>
      <c r="AX225" s="11" t="s">
        <v>75</v>
      </c>
      <c r="AY225" s="243" t="s">
        <v>131</v>
      </c>
    </row>
    <row r="226" s="12" customFormat="1">
      <c r="B226" s="244"/>
      <c r="C226" s="245"/>
      <c r="D226" s="235" t="s">
        <v>140</v>
      </c>
      <c r="E226" s="246" t="s">
        <v>21</v>
      </c>
      <c r="F226" s="247" t="s">
        <v>801</v>
      </c>
      <c r="G226" s="245"/>
      <c r="H226" s="248">
        <v>222</v>
      </c>
      <c r="I226" s="249"/>
      <c r="J226" s="245"/>
      <c r="K226" s="245"/>
      <c r="L226" s="250"/>
      <c r="M226" s="251"/>
      <c r="N226" s="252"/>
      <c r="O226" s="252"/>
      <c r="P226" s="252"/>
      <c r="Q226" s="252"/>
      <c r="R226" s="252"/>
      <c r="S226" s="252"/>
      <c r="T226" s="253"/>
      <c r="AT226" s="254" t="s">
        <v>140</v>
      </c>
      <c r="AU226" s="254" t="s">
        <v>85</v>
      </c>
      <c r="AV226" s="12" t="s">
        <v>85</v>
      </c>
      <c r="AW226" s="12" t="s">
        <v>39</v>
      </c>
      <c r="AX226" s="12" t="s">
        <v>83</v>
      </c>
      <c r="AY226" s="254" t="s">
        <v>131</v>
      </c>
    </row>
    <row r="227" s="1" customFormat="1" ht="51" customHeight="1">
      <c r="B227" s="46"/>
      <c r="C227" s="221" t="s">
        <v>390</v>
      </c>
      <c r="D227" s="221" t="s">
        <v>133</v>
      </c>
      <c r="E227" s="222" t="s">
        <v>396</v>
      </c>
      <c r="F227" s="223" t="s">
        <v>397</v>
      </c>
      <c r="G227" s="224" t="s">
        <v>136</v>
      </c>
      <c r="H227" s="225">
        <v>126</v>
      </c>
      <c r="I227" s="226"/>
      <c r="J227" s="227">
        <f>ROUND(I227*H227,2)</f>
        <v>0</v>
      </c>
      <c r="K227" s="223" t="s">
        <v>137</v>
      </c>
      <c r="L227" s="72"/>
      <c r="M227" s="228" t="s">
        <v>21</v>
      </c>
      <c r="N227" s="229" t="s">
        <v>46</v>
      </c>
      <c r="O227" s="47"/>
      <c r="P227" s="230">
        <f>O227*H227</f>
        <v>0</v>
      </c>
      <c r="Q227" s="230">
        <v>0.084250000000000005</v>
      </c>
      <c r="R227" s="230">
        <f>Q227*H227</f>
        <v>10.615500000000001</v>
      </c>
      <c r="S227" s="230">
        <v>0</v>
      </c>
      <c r="T227" s="231">
        <f>S227*H227</f>
        <v>0</v>
      </c>
      <c r="AR227" s="24" t="s">
        <v>138</v>
      </c>
      <c r="AT227" s="24" t="s">
        <v>133</v>
      </c>
      <c r="AU227" s="24" t="s">
        <v>85</v>
      </c>
      <c r="AY227" s="24" t="s">
        <v>131</v>
      </c>
      <c r="BE227" s="232">
        <f>IF(N227="základní",J227,0)</f>
        <v>0</v>
      </c>
      <c r="BF227" s="232">
        <f>IF(N227="snížená",J227,0)</f>
        <v>0</v>
      </c>
      <c r="BG227" s="232">
        <f>IF(N227="zákl. přenesená",J227,0)</f>
        <v>0</v>
      </c>
      <c r="BH227" s="232">
        <f>IF(N227="sníž. přenesená",J227,0)</f>
        <v>0</v>
      </c>
      <c r="BI227" s="232">
        <f>IF(N227="nulová",J227,0)</f>
        <v>0</v>
      </c>
      <c r="BJ227" s="24" t="s">
        <v>83</v>
      </c>
      <c r="BK227" s="232">
        <f>ROUND(I227*H227,2)</f>
        <v>0</v>
      </c>
      <c r="BL227" s="24" t="s">
        <v>138</v>
      </c>
      <c r="BM227" s="24" t="s">
        <v>802</v>
      </c>
    </row>
    <row r="228" s="11" customFormat="1">
      <c r="B228" s="233"/>
      <c r="C228" s="234"/>
      <c r="D228" s="235" t="s">
        <v>140</v>
      </c>
      <c r="E228" s="236" t="s">
        <v>21</v>
      </c>
      <c r="F228" s="237" t="s">
        <v>784</v>
      </c>
      <c r="G228" s="234"/>
      <c r="H228" s="236" t="s">
        <v>21</v>
      </c>
      <c r="I228" s="238"/>
      <c r="J228" s="234"/>
      <c r="K228" s="234"/>
      <c r="L228" s="239"/>
      <c r="M228" s="240"/>
      <c r="N228" s="241"/>
      <c r="O228" s="241"/>
      <c r="P228" s="241"/>
      <c r="Q228" s="241"/>
      <c r="R228" s="241"/>
      <c r="S228" s="241"/>
      <c r="T228" s="242"/>
      <c r="AT228" s="243" t="s">
        <v>140</v>
      </c>
      <c r="AU228" s="243" t="s">
        <v>85</v>
      </c>
      <c r="AV228" s="11" t="s">
        <v>83</v>
      </c>
      <c r="AW228" s="11" t="s">
        <v>39</v>
      </c>
      <c r="AX228" s="11" t="s">
        <v>75</v>
      </c>
      <c r="AY228" s="243" t="s">
        <v>131</v>
      </c>
    </row>
    <row r="229" s="12" customFormat="1">
      <c r="B229" s="244"/>
      <c r="C229" s="245"/>
      <c r="D229" s="235" t="s">
        <v>140</v>
      </c>
      <c r="E229" s="246" t="s">
        <v>21</v>
      </c>
      <c r="F229" s="247" t="s">
        <v>803</v>
      </c>
      <c r="G229" s="245"/>
      <c r="H229" s="248">
        <v>117</v>
      </c>
      <c r="I229" s="249"/>
      <c r="J229" s="245"/>
      <c r="K229" s="245"/>
      <c r="L229" s="250"/>
      <c r="M229" s="251"/>
      <c r="N229" s="252"/>
      <c r="O229" s="252"/>
      <c r="P229" s="252"/>
      <c r="Q229" s="252"/>
      <c r="R229" s="252"/>
      <c r="S229" s="252"/>
      <c r="T229" s="253"/>
      <c r="AT229" s="254" t="s">
        <v>140</v>
      </c>
      <c r="AU229" s="254" t="s">
        <v>85</v>
      </c>
      <c r="AV229" s="12" t="s">
        <v>85</v>
      </c>
      <c r="AW229" s="12" t="s">
        <v>39</v>
      </c>
      <c r="AX229" s="12" t="s">
        <v>75</v>
      </c>
      <c r="AY229" s="254" t="s">
        <v>131</v>
      </c>
    </row>
    <row r="230" s="12" customFormat="1">
      <c r="B230" s="244"/>
      <c r="C230" s="245"/>
      <c r="D230" s="235" t="s">
        <v>140</v>
      </c>
      <c r="E230" s="246" t="s">
        <v>21</v>
      </c>
      <c r="F230" s="247" t="s">
        <v>804</v>
      </c>
      <c r="G230" s="245"/>
      <c r="H230" s="248">
        <v>9</v>
      </c>
      <c r="I230" s="249"/>
      <c r="J230" s="245"/>
      <c r="K230" s="245"/>
      <c r="L230" s="250"/>
      <c r="M230" s="251"/>
      <c r="N230" s="252"/>
      <c r="O230" s="252"/>
      <c r="P230" s="252"/>
      <c r="Q230" s="252"/>
      <c r="R230" s="252"/>
      <c r="S230" s="252"/>
      <c r="T230" s="253"/>
      <c r="AT230" s="254" t="s">
        <v>140</v>
      </c>
      <c r="AU230" s="254" t="s">
        <v>85</v>
      </c>
      <c r="AV230" s="12" t="s">
        <v>85</v>
      </c>
      <c r="AW230" s="12" t="s">
        <v>39</v>
      </c>
      <c r="AX230" s="12" t="s">
        <v>75</v>
      </c>
      <c r="AY230" s="254" t="s">
        <v>131</v>
      </c>
    </row>
    <row r="231" s="14" customFormat="1">
      <c r="B231" s="268"/>
      <c r="C231" s="269"/>
      <c r="D231" s="235" t="s">
        <v>140</v>
      </c>
      <c r="E231" s="270" t="s">
        <v>21</v>
      </c>
      <c r="F231" s="271" t="s">
        <v>208</v>
      </c>
      <c r="G231" s="269"/>
      <c r="H231" s="272">
        <v>126</v>
      </c>
      <c r="I231" s="273"/>
      <c r="J231" s="269"/>
      <c r="K231" s="269"/>
      <c r="L231" s="274"/>
      <c r="M231" s="275"/>
      <c r="N231" s="276"/>
      <c r="O231" s="276"/>
      <c r="P231" s="276"/>
      <c r="Q231" s="276"/>
      <c r="R231" s="276"/>
      <c r="S231" s="276"/>
      <c r="T231" s="277"/>
      <c r="AT231" s="278" t="s">
        <v>140</v>
      </c>
      <c r="AU231" s="278" t="s">
        <v>85</v>
      </c>
      <c r="AV231" s="14" t="s">
        <v>138</v>
      </c>
      <c r="AW231" s="14" t="s">
        <v>39</v>
      </c>
      <c r="AX231" s="14" t="s">
        <v>83</v>
      </c>
      <c r="AY231" s="278" t="s">
        <v>131</v>
      </c>
    </row>
    <row r="232" s="1" customFormat="1" ht="16.5" customHeight="1">
      <c r="B232" s="46"/>
      <c r="C232" s="279" t="s">
        <v>805</v>
      </c>
      <c r="D232" s="279" t="s">
        <v>288</v>
      </c>
      <c r="E232" s="280" t="s">
        <v>402</v>
      </c>
      <c r="F232" s="281" t="s">
        <v>403</v>
      </c>
      <c r="G232" s="282" t="s">
        <v>136</v>
      </c>
      <c r="H232" s="283">
        <v>77.724000000000004</v>
      </c>
      <c r="I232" s="284"/>
      <c r="J232" s="285">
        <f>ROUND(I232*H232,2)</f>
        <v>0</v>
      </c>
      <c r="K232" s="281" t="s">
        <v>137</v>
      </c>
      <c r="L232" s="286"/>
      <c r="M232" s="287" t="s">
        <v>21</v>
      </c>
      <c r="N232" s="288" t="s">
        <v>46</v>
      </c>
      <c r="O232" s="47"/>
      <c r="P232" s="230">
        <f>O232*H232</f>
        <v>0</v>
      </c>
      <c r="Q232" s="230">
        <v>0.14000000000000001</v>
      </c>
      <c r="R232" s="230">
        <f>Q232*H232</f>
        <v>10.881360000000001</v>
      </c>
      <c r="S232" s="230">
        <v>0</v>
      </c>
      <c r="T232" s="231">
        <f>S232*H232</f>
        <v>0</v>
      </c>
      <c r="AR232" s="24" t="s">
        <v>174</v>
      </c>
      <c r="AT232" s="24" t="s">
        <v>288</v>
      </c>
      <c r="AU232" s="24" t="s">
        <v>85</v>
      </c>
      <c r="AY232" s="24" t="s">
        <v>131</v>
      </c>
      <c r="BE232" s="232">
        <f>IF(N232="základní",J232,0)</f>
        <v>0</v>
      </c>
      <c r="BF232" s="232">
        <f>IF(N232="snížená",J232,0)</f>
        <v>0</v>
      </c>
      <c r="BG232" s="232">
        <f>IF(N232="zákl. přenesená",J232,0)</f>
        <v>0</v>
      </c>
      <c r="BH232" s="232">
        <f>IF(N232="sníž. přenesená",J232,0)</f>
        <v>0</v>
      </c>
      <c r="BI232" s="232">
        <f>IF(N232="nulová",J232,0)</f>
        <v>0</v>
      </c>
      <c r="BJ232" s="24" t="s">
        <v>83</v>
      </c>
      <c r="BK232" s="232">
        <f>ROUND(I232*H232,2)</f>
        <v>0</v>
      </c>
      <c r="BL232" s="24" t="s">
        <v>138</v>
      </c>
      <c r="BM232" s="24" t="s">
        <v>806</v>
      </c>
    </row>
    <row r="233" s="12" customFormat="1">
      <c r="B233" s="244"/>
      <c r="C233" s="245"/>
      <c r="D233" s="235" t="s">
        <v>140</v>
      </c>
      <c r="E233" s="246" t="s">
        <v>21</v>
      </c>
      <c r="F233" s="247" t="s">
        <v>803</v>
      </c>
      <c r="G233" s="245"/>
      <c r="H233" s="248">
        <v>117</v>
      </c>
      <c r="I233" s="249"/>
      <c r="J233" s="245"/>
      <c r="K233" s="245"/>
      <c r="L233" s="250"/>
      <c r="M233" s="251"/>
      <c r="N233" s="252"/>
      <c r="O233" s="252"/>
      <c r="P233" s="252"/>
      <c r="Q233" s="252"/>
      <c r="R233" s="252"/>
      <c r="S233" s="252"/>
      <c r="T233" s="253"/>
      <c r="AT233" s="254" t="s">
        <v>140</v>
      </c>
      <c r="AU233" s="254" t="s">
        <v>85</v>
      </c>
      <c r="AV233" s="12" t="s">
        <v>85</v>
      </c>
      <c r="AW233" s="12" t="s">
        <v>39</v>
      </c>
      <c r="AX233" s="12" t="s">
        <v>75</v>
      </c>
      <c r="AY233" s="254" t="s">
        <v>131</v>
      </c>
    </row>
    <row r="234" s="12" customFormat="1">
      <c r="B234" s="244"/>
      <c r="C234" s="245"/>
      <c r="D234" s="235" t="s">
        <v>140</v>
      </c>
      <c r="E234" s="246" t="s">
        <v>21</v>
      </c>
      <c r="F234" s="247" t="s">
        <v>807</v>
      </c>
      <c r="G234" s="245"/>
      <c r="H234" s="248">
        <v>-40.799999999999997</v>
      </c>
      <c r="I234" s="249"/>
      <c r="J234" s="245"/>
      <c r="K234" s="245"/>
      <c r="L234" s="250"/>
      <c r="M234" s="251"/>
      <c r="N234" s="252"/>
      <c r="O234" s="252"/>
      <c r="P234" s="252"/>
      <c r="Q234" s="252"/>
      <c r="R234" s="252"/>
      <c r="S234" s="252"/>
      <c r="T234" s="253"/>
      <c r="AT234" s="254" t="s">
        <v>140</v>
      </c>
      <c r="AU234" s="254" t="s">
        <v>85</v>
      </c>
      <c r="AV234" s="12" t="s">
        <v>85</v>
      </c>
      <c r="AW234" s="12" t="s">
        <v>39</v>
      </c>
      <c r="AX234" s="12" t="s">
        <v>75</v>
      </c>
      <c r="AY234" s="254" t="s">
        <v>131</v>
      </c>
    </row>
    <row r="235" s="13" customFormat="1">
      <c r="B235" s="257"/>
      <c r="C235" s="258"/>
      <c r="D235" s="235" t="s">
        <v>140</v>
      </c>
      <c r="E235" s="259" t="s">
        <v>21</v>
      </c>
      <c r="F235" s="260" t="s">
        <v>203</v>
      </c>
      <c r="G235" s="258"/>
      <c r="H235" s="261">
        <v>76.200000000000003</v>
      </c>
      <c r="I235" s="262"/>
      <c r="J235" s="258"/>
      <c r="K235" s="258"/>
      <c r="L235" s="263"/>
      <c r="M235" s="264"/>
      <c r="N235" s="265"/>
      <c r="O235" s="265"/>
      <c r="P235" s="265"/>
      <c r="Q235" s="265"/>
      <c r="R235" s="265"/>
      <c r="S235" s="265"/>
      <c r="T235" s="266"/>
      <c r="AT235" s="267" t="s">
        <v>140</v>
      </c>
      <c r="AU235" s="267" t="s">
        <v>85</v>
      </c>
      <c r="AV235" s="13" t="s">
        <v>149</v>
      </c>
      <c r="AW235" s="13" t="s">
        <v>39</v>
      </c>
      <c r="AX235" s="13" t="s">
        <v>75</v>
      </c>
      <c r="AY235" s="267" t="s">
        <v>131</v>
      </c>
    </row>
    <row r="236" s="12" customFormat="1">
      <c r="B236" s="244"/>
      <c r="C236" s="245"/>
      <c r="D236" s="235" t="s">
        <v>140</v>
      </c>
      <c r="E236" s="246" t="s">
        <v>21</v>
      </c>
      <c r="F236" s="247" t="s">
        <v>808</v>
      </c>
      <c r="G236" s="245"/>
      <c r="H236" s="248">
        <v>77.724000000000004</v>
      </c>
      <c r="I236" s="249"/>
      <c r="J236" s="245"/>
      <c r="K236" s="245"/>
      <c r="L236" s="250"/>
      <c r="M236" s="251"/>
      <c r="N236" s="252"/>
      <c r="O236" s="252"/>
      <c r="P236" s="252"/>
      <c r="Q236" s="252"/>
      <c r="R236" s="252"/>
      <c r="S236" s="252"/>
      <c r="T236" s="253"/>
      <c r="AT236" s="254" t="s">
        <v>140</v>
      </c>
      <c r="AU236" s="254" t="s">
        <v>85</v>
      </c>
      <c r="AV236" s="12" t="s">
        <v>85</v>
      </c>
      <c r="AW236" s="12" t="s">
        <v>39</v>
      </c>
      <c r="AX236" s="12" t="s">
        <v>83</v>
      </c>
      <c r="AY236" s="254" t="s">
        <v>131</v>
      </c>
    </row>
    <row r="237" s="1" customFormat="1" ht="16.5" customHeight="1">
      <c r="B237" s="46"/>
      <c r="C237" s="279" t="s">
        <v>401</v>
      </c>
      <c r="D237" s="279" t="s">
        <v>288</v>
      </c>
      <c r="E237" s="280" t="s">
        <v>408</v>
      </c>
      <c r="F237" s="281" t="s">
        <v>409</v>
      </c>
      <c r="G237" s="282" t="s">
        <v>136</v>
      </c>
      <c r="H237" s="283">
        <v>9.1799999999999997</v>
      </c>
      <c r="I237" s="284"/>
      <c r="J237" s="285">
        <f>ROUND(I237*H237,2)</f>
        <v>0</v>
      </c>
      <c r="K237" s="281" t="s">
        <v>137</v>
      </c>
      <c r="L237" s="286"/>
      <c r="M237" s="287" t="s">
        <v>21</v>
      </c>
      <c r="N237" s="288" t="s">
        <v>46</v>
      </c>
      <c r="O237" s="47"/>
      <c r="P237" s="230">
        <f>O237*H237</f>
        <v>0</v>
      </c>
      <c r="Q237" s="230">
        <v>0.13</v>
      </c>
      <c r="R237" s="230">
        <f>Q237*H237</f>
        <v>1.1934</v>
      </c>
      <c r="S237" s="230">
        <v>0</v>
      </c>
      <c r="T237" s="231">
        <f>S237*H237</f>
        <v>0</v>
      </c>
      <c r="AR237" s="24" t="s">
        <v>174</v>
      </c>
      <c r="AT237" s="24" t="s">
        <v>288</v>
      </c>
      <c r="AU237" s="24" t="s">
        <v>85</v>
      </c>
      <c r="AY237" s="24" t="s">
        <v>131</v>
      </c>
      <c r="BE237" s="232">
        <f>IF(N237="základní",J237,0)</f>
        <v>0</v>
      </c>
      <c r="BF237" s="232">
        <f>IF(N237="snížená",J237,0)</f>
        <v>0</v>
      </c>
      <c r="BG237" s="232">
        <f>IF(N237="zákl. přenesená",J237,0)</f>
        <v>0</v>
      </c>
      <c r="BH237" s="232">
        <f>IF(N237="sníž. přenesená",J237,0)</f>
        <v>0</v>
      </c>
      <c r="BI237" s="232">
        <f>IF(N237="nulová",J237,0)</f>
        <v>0</v>
      </c>
      <c r="BJ237" s="24" t="s">
        <v>83</v>
      </c>
      <c r="BK237" s="232">
        <f>ROUND(I237*H237,2)</f>
        <v>0</v>
      </c>
      <c r="BL237" s="24" t="s">
        <v>138</v>
      </c>
      <c r="BM237" s="24" t="s">
        <v>809</v>
      </c>
    </row>
    <row r="238" s="1" customFormat="1">
      <c r="B238" s="46"/>
      <c r="C238" s="74"/>
      <c r="D238" s="235" t="s">
        <v>411</v>
      </c>
      <c r="E238" s="74"/>
      <c r="F238" s="255" t="s">
        <v>412</v>
      </c>
      <c r="G238" s="74"/>
      <c r="H238" s="74"/>
      <c r="I238" s="191"/>
      <c r="J238" s="74"/>
      <c r="K238" s="74"/>
      <c r="L238" s="72"/>
      <c r="M238" s="256"/>
      <c r="N238" s="47"/>
      <c r="O238" s="47"/>
      <c r="P238" s="47"/>
      <c r="Q238" s="47"/>
      <c r="R238" s="47"/>
      <c r="S238" s="47"/>
      <c r="T238" s="95"/>
      <c r="AT238" s="24" t="s">
        <v>411</v>
      </c>
      <c r="AU238" s="24" t="s">
        <v>85</v>
      </c>
    </row>
    <row r="239" s="12" customFormat="1">
      <c r="B239" s="244"/>
      <c r="C239" s="245"/>
      <c r="D239" s="235" t="s">
        <v>140</v>
      </c>
      <c r="E239" s="246" t="s">
        <v>21</v>
      </c>
      <c r="F239" s="247" t="s">
        <v>804</v>
      </c>
      <c r="G239" s="245"/>
      <c r="H239" s="248">
        <v>9</v>
      </c>
      <c r="I239" s="249"/>
      <c r="J239" s="245"/>
      <c r="K239" s="245"/>
      <c r="L239" s="250"/>
      <c r="M239" s="251"/>
      <c r="N239" s="252"/>
      <c r="O239" s="252"/>
      <c r="P239" s="252"/>
      <c r="Q239" s="252"/>
      <c r="R239" s="252"/>
      <c r="S239" s="252"/>
      <c r="T239" s="253"/>
      <c r="AT239" s="254" t="s">
        <v>140</v>
      </c>
      <c r="AU239" s="254" t="s">
        <v>85</v>
      </c>
      <c r="AV239" s="12" t="s">
        <v>85</v>
      </c>
      <c r="AW239" s="12" t="s">
        <v>39</v>
      </c>
      <c r="AX239" s="12" t="s">
        <v>75</v>
      </c>
      <c r="AY239" s="254" t="s">
        <v>131</v>
      </c>
    </row>
    <row r="240" s="13" customFormat="1">
      <c r="B240" s="257"/>
      <c r="C240" s="258"/>
      <c r="D240" s="235" t="s">
        <v>140</v>
      </c>
      <c r="E240" s="259" t="s">
        <v>21</v>
      </c>
      <c r="F240" s="260" t="s">
        <v>203</v>
      </c>
      <c r="G240" s="258"/>
      <c r="H240" s="261">
        <v>9</v>
      </c>
      <c r="I240" s="262"/>
      <c r="J240" s="258"/>
      <c r="K240" s="258"/>
      <c r="L240" s="263"/>
      <c r="M240" s="264"/>
      <c r="N240" s="265"/>
      <c r="O240" s="265"/>
      <c r="P240" s="265"/>
      <c r="Q240" s="265"/>
      <c r="R240" s="265"/>
      <c r="S240" s="265"/>
      <c r="T240" s="266"/>
      <c r="AT240" s="267" t="s">
        <v>140</v>
      </c>
      <c r="AU240" s="267" t="s">
        <v>85</v>
      </c>
      <c r="AV240" s="13" t="s">
        <v>149</v>
      </c>
      <c r="AW240" s="13" t="s">
        <v>39</v>
      </c>
      <c r="AX240" s="13" t="s">
        <v>75</v>
      </c>
      <c r="AY240" s="267" t="s">
        <v>131</v>
      </c>
    </row>
    <row r="241" s="12" customFormat="1">
      <c r="B241" s="244"/>
      <c r="C241" s="245"/>
      <c r="D241" s="235" t="s">
        <v>140</v>
      </c>
      <c r="E241" s="246" t="s">
        <v>21</v>
      </c>
      <c r="F241" s="247" t="s">
        <v>810</v>
      </c>
      <c r="G241" s="245"/>
      <c r="H241" s="248">
        <v>9.1799999999999997</v>
      </c>
      <c r="I241" s="249"/>
      <c r="J241" s="245"/>
      <c r="K241" s="245"/>
      <c r="L241" s="250"/>
      <c r="M241" s="251"/>
      <c r="N241" s="252"/>
      <c r="O241" s="252"/>
      <c r="P241" s="252"/>
      <c r="Q241" s="252"/>
      <c r="R241" s="252"/>
      <c r="S241" s="252"/>
      <c r="T241" s="253"/>
      <c r="AT241" s="254" t="s">
        <v>140</v>
      </c>
      <c r="AU241" s="254" t="s">
        <v>85</v>
      </c>
      <c r="AV241" s="12" t="s">
        <v>85</v>
      </c>
      <c r="AW241" s="12" t="s">
        <v>39</v>
      </c>
      <c r="AX241" s="12" t="s">
        <v>83</v>
      </c>
      <c r="AY241" s="254" t="s">
        <v>131</v>
      </c>
    </row>
    <row r="242" s="1" customFormat="1" ht="51" customHeight="1">
      <c r="B242" s="46"/>
      <c r="C242" s="221" t="s">
        <v>407</v>
      </c>
      <c r="D242" s="221" t="s">
        <v>133</v>
      </c>
      <c r="E242" s="222" t="s">
        <v>415</v>
      </c>
      <c r="F242" s="223" t="s">
        <v>416</v>
      </c>
      <c r="G242" s="224" t="s">
        <v>136</v>
      </c>
      <c r="H242" s="225">
        <v>104</v>
      </c>
      <c r="I242" s="226"/>
      <c r="J242" s="227">
        <f>ROUND(I242*H242,2)</f>
        <v>0</v>
      </c>
      <c r="K242" s="223" t="s">
        <v>137</v>
      </c>
      <c r="L242" s="72"/>
      <c r="M242" s="228" t="s">
        <v>21</v>
      </c>
      <c r="N242" s="229" t="s">
        <v>46</v>
      </c>
      <c r="O242" s="47"/>
      <c r="P242" s="230">
        <f>O242*H242</f>
        <v>0</v>
      </c>
      <c r="Q242" s="230">
        <v>0.10362</v>
      </c>
      <c r="R242" s="230">
        <f>Q242*H242</f>
        <v>10.776480000000001</v>
      </c>
      <c r="S242" s="230">
        <v>0</v>
      </c>
      <c r="T242" s="231">
        <f>S242*H242</f>
        <v>0</v>
      </c>
      <c r="AR242" s="24" t="s">
        <v>138</v>
      </c>
      <c r="AT242" s="24" t="s">
        <v>133</v>
      </c>
      <c r="AU242" s="24" t="s">
        <v>85</v>
      </c>
      <c r="AY242" s="24" t="s">
        <v>131</v>
      </c>
      <c r="BE242" s="232">
        <f>IF(N242="základní",J242,0)</f>
        <v>0</v>
      </c>
      <c r="BF242" s="232">
        <f>IF(N242="snížená",J242,0)</f>
        <v>0</v>
      </c>
      <c r="BG242" s="232">
        <f>IF(N242="zákl. přenesená",J242,0)</f>
        <v>0</v>
      </c>
      <c r="BH242" s="232">
        <f>IF(N242="sníž. přenesená",J242,0)</f>
        <v>0</v>
      </c>
      <c r="BI242" s="232">
        <f>IF(N242="nulová",J242,0)</f>
        <v>0</v>
      </c>
      <c r="BJ242" s="24" t="s">
        <v>83</v>
      </c>
      <c r="BK242" s="232">
        <f>ROUND(I242*H242,2)</f>
        <v>0</v>
      </c>
      <c r="BL242" s="24" t="s">
        <v>138</v>
      </c>
      <c r="BM242" s="24" t="s">
        <v>811</v>
      </c>
    </row>
    <row r="243" s="11" customFormat="1">
      <c r="B243" s="233"/>
      <c r="C243" s="234"/>
      <c r="D243" s="235" t="s">
        <v>140</v>
      </c>
      <c r="E243" s="236" t="s">
        <v>21</v>
      </c>
      <c r="F243" s="237" t="s">
        <v>784</v>
      </c>
      <c r="G243" s="234"/>
      <c r="H243" s="236" t="s">
        <v>21</v>
      </c>
      <c r="I243" s="238"/>
      <c r="J243" s="234"/>
      <c r="K243" s="234"/>
      <c r="L243" s="239"/>
      <c r="M243" s="240"/>
      <c r="N243" s="241"/>
      <c r="O243" s="241"/>
      <c r="P243" s="241"/>
      <c r="Q243" s="241"/>
      <c r="R243" s="241"/>
      <c r="S243" s="241"/>
      <c r="T243" s="242"/>
      <c r="AT243" s="243" t="s">
        <v>140</v>
      </c>
      <c r="AU243" s="243" t="s">
        <v>85</v>
      </c>
      <c r="AV243" s="11" t="s">
        <v>83</v>
      </c>
      <c r="AW243" s="11" t="s">
        <v>39</v>
      </c>
      <c r="AX243" s="11" t="s">
        <v>75</v>
      </c>
      <c r="AY243" s="243" t="s">
        <v>131</v>
      </c>
    </row>
    <row r="244" s="12" customFormat="1">
      <c r="B244" s="244"/>
      <c r="C244" s="245"/>
      <c r="D244" s="235" t="s">
        <v>140</v>
      </c>
      <c r="E244" s="246" t="s">
        <v>21</v>
      </c>
      <c r="F244" s="247" t="s">
        <v>812</v>
      </c>
      <c r="G244" s="245"/>
      <c r="H244" s="248">
        <v>6</v>
      </c>
      <c r="I244" s="249"/>
      <c r="J244" s="245"/>
      <c r="K244" s="245"/>
      <c r="L244" s="250"/>
      <c r="M244" s="251"/>
      <c r="N244" s="252"/>
      <c r="O244" s="252"/>
      <c r="P244" s="252"/>
      <c r="Q244" s="252"/>
      <c r="R244" s="252"/>
      <c r="S244" s="252"/>
      <c r="T244" s="253"/>
      <c r="AT244" s="254" t="s">
        <v>140</v>
      </c>
      <c r="AU244" s="254" t="s">
        <v>85</v>
      </c>
      <c r="AV244" s="12" t="s">
        <v>85</v>
      </c>
      <c r="AW244" s="12" t="s">
        <v>39</v>
      </c>
      <c r="AX244" s="12" t="s">
        <v>75</v>
      </c>
      <c r="AY244" s="254" t="s">
        <v>131</v>
      </c>
    </row>
    <row r="245" s="12" customFormat="1">
      <c r="B245" s="244"/>
      <c r="C245" s="245"/>
      <c r="D245" s="235" t="s">
        <v>140</v>
      </c>
      <c r="E245" s="246" t="s">
        <v>21</v>
      </c>
      <c r="F245" s="247" t="s">
        <v>813</v>
      </c>
      <c r="G245" s="245"/>
      <c r="H245" s="248">
        <v>31</v>
      </c>
      <c r="I245" s="249"/>
      <c r="J245" s="245"/>
      <c r="K245" s="245"/>
      <c r="L245" s="250"/>
      <c r="M245" s="251"/>
      <c r="N245" s="252"/>
      <c r="O245" s="252"/>
      <c r="P245" s="252"/>
      <c r="Q245" s="252"/>
      <c r="R245" s="252"/>
      <c r="S245" s="252"/>
      <c r="T245" s="253"/>
      <c r="AT245" s="254" t="s">
        <v>140</v>
      </c>
      <c r="AU245" s="254" t="s">
        <v>85</v>
      </c>
      <c r="AV245" s="12" t="s">
        <v>85</v>
      </c>
      <c r="AW245" s="12" t="s">
        <v>39</v>
      </c>
      <c r="AX245" s="12" t="s">
        <v>75</v>
      </c>
      <c r="AY245" s="254" t="s">
        <v>131</v>
      </c>
    </row>
    <row r="246" s="12" customFormat="1">
      <c r="B246" s="244"/>
      <c r="C246" s="245"/>
      <c r="D246" s="235" t="s">
        <v>140</v>
      </c>
      <c r="E246" s="246" t="s">
        <v>21</v>
      </c>
      <c r="F246" s="247" t="s">
        <v>814</v>
      </c>
      <c r="G246" s="245"/>
      <c r="H246" s="248">
        <v>67</v>
      </c>
      <c r="I246" s="249"/>
      <c r="J246" s="245"/>
      <c r="K246" s="245"/>
      <c r="L246" s="250"/>
      <c r="M246" s="251"/>
      <c r="N246" s="252"/>
      <c r="O246" s="252"/>
      <c r="P246" s="252"/>
      <c r="Q246" s="252"/>
      <c r="R246" s="252"/>
      <c r="S246" s="252"/>
      <c r="T246" s="253"/>
      <c r="AT246" s="254" t="s">
        <v>140</v>
      </c>
      <c r="AU246" s="254" t="s">
        <v>85</v>
      </c>
      <c r="AV246" s="12" t="s">
        <v>85</v>
      </c>
      <c r="AW246" s="12" t="s">
        <v>39</v>
      </c>
      <c r="AX246" s="12" t="s">
        <v>75</v>
      </c>
      <c r="AY246" s="254" t="s">
        <v>131</v>
      </c>
    </row>
    <row r="247" s="14" customFormat="1">
      <c r="B247" s="268"/>
      <c r="C247" s="269"/>
      <c r="D247" s="235" t="s">
        <v>140</v>
      </c>
      <c r="E247" s="270" t="s">
        <v>21</v>
      </c>
      <c r="F247" s="271" t="s">
        <v>208</v>
      </c>
      <c r="G247" s="269"/>
      <c r="H247" s="272">
        <v>104</v>
      </c>
      <c r="I247" s="273"/>
      <c r="J247" s="269"/>
      <c r="K247" s="269"/>
      <c r="L247" s="274"/>
      <c r="M247" s="275"/>
      <c r="N247" s="276"/>
      <c r="O247" s="276"/>
      <c r="P247" s="276"/>
      <c r="Q247" s="276"/>
      <c r="R247" s="276"/>
      <c r="S247" s="276"/>
      <c r="T247" s="277"/>
      <c r="AT247" s="278" t="s">
        <v>140</v>
      </c>
      <c r="AU247" s="278" t="s">
        <v>85</v>
      </c>
      <c r="AV247" s="14" t="s">
        <v>138</v>
      </c>
      <c r="AW247" s="14" t="s">
        <v>39</v>
      </c>
      <c r="AX247" s="14" t="s">
        <v>83</v>
      </c>
      <c r="AY247" s="278" t="s">
        <v>131</v>
      </c>
    </row>
    <row r="248" s="1" customFormat="1" ht="25.5" customHeight="1">
      <c r="B248" s="46"/>
      <c r="C248" s="279" t="s">
        <v>414</v>
      </c>
      <c r="D248" s="279" t="s">
        <v>288</v>
      </c>
      <c r="E248" s="280" t="s">
        <v>423</v>
      </c>
      <c r="F248" s="281" t="s">
        <v>424</v>
      </c>
      <c r="G248" s="282" t="s">
        <v>136</v>
      </c>
      <c r="H248" s="283">
        <v>6.1200000000000001</v>
      </c>
      <c r="I248" s="284"/>
      <c r="J248" s="285">
        <f>ROUND(I248*H248,2)</f>
        <v>0</v>
      </c>
      <c r="K248" s="281" t="s">
        <v>137</v>
      </c>
      <c r="L248" s="286"/>
      <c r="M248" s="287" t="s">
        <v>21</v>
      </c>
      <c r="N248" s="288" t="s">
        <v>46</v>
      </c>
      <c r="O248" s="47"/>
      <c r="P248" s="230">
        <f>O248*H248</f>
        <v>0</v>
      </c>
      <c r="Q248" s="230">
        <v>0.185</v>
      </c>
      <c r="R248" s="230">
        <f>Q248*H248</f>
        <v>1.1322000000000001</v>
      </c>
      <c r="S248" s="230">
        <v>0</v>
      </c>
      <c r="T248" s="231">
        <f>S248*H248</f>
        <v>0</v>
      </c>
      <c r="AR248" s="24" t="s">
        <v>174</v>
      </c>
      <c r="AT248" s="24" t="s">
        <v>288</v>
      </c>
      <c r="AU248" s="24" t="s">
        <v>85</v>
      </c>
      <c r="AY248" s="24" t="s">
        <v>131</v>
      </c>
      <c r="BE248" s="232">
        <f>IF(N248="základní",J248,0)</f>
        <v>0</v>
      </c>
      <c r="BF248" s="232">
        <f>IF(N248="snížená",J248,0)</f>
        <v>0</v>
      </c>
      <c r="BG248" s="232">
        <f>IF(N248="zákl. přenesená",J248,0)</f>
        <v>0</v>
      </c>
      <c r="BH248" s="232">
        <f>IF(N248="sníž. přenesená",J248,0)</f>
        <v>0</v>
      </c>
      <c r="BI248" s="232">
        <f>IF(N248="nulová",J248,0)</f>
        <v>0</v>
      </c>
      <c r="BJ248" s="24" t="s">
        <v>83</v>
      </c>
      <c r="BK248" s="232">
        <f>ROUND(I248*H248,2)</f>
        <v>0</v>
      </c>
      <c r="BL248" s="24" t="s">
        <v>138</v>
      </c>
      <c r="BM248" s="24" t="s">
        <v>815</v>
      </c>
    </row>
    <row r="249" s="12" customFormat="1">
      <c r="B249" s="244"/>
      <c r="C249" s="245"/>
      <c r="D249" s="235" t="s">
        <v>140</v>
      </c>
      <c r="E249" s="246" t="s">
        <v>21</v>
      </c>
      <c r="F249" s="247" t="s">
        <v>812</v>
      </c>
      <c r="G249" s="245"/>
      <c r="H249" s="248">
        <v>6</v>
      </c>
      <c r="I249" s="249"/>
      <c r="J249" s="245"/>
      <c r="K249" s="245"/>
      <c r="L249" s="250"/>
      <c r="M249" s="251"/>
      <c r="N249" s="252"/>
      <c r="O249" s="252"/>
      <c r="P249" s="252"/>
      <c r="Q249" s="252"/>
      <c r="R249" s="252"/>
      <c r="S249" s="252"/>
      <c r="T249" s="253"/>
      <c r="AT249" s="254" t="s">
        <v>140</v>
      </c>
      <c r="AU249" s="254" t="s">
        <v>85</v>
      </c>
      <c r="AV249" s="12" t="s">
        <v>85</v>
      </c>
      <c r="AW249" s="12" t="s">
        <v>39</v>
      </c>
      <c r="AX249" s="12" t="s">
        <v>75</v>
      </c>
      <c r="AY249" s="254" t="s">
        <v>131</v>
      </c>
    </row>
    <row r="250" s="13" customFormat="1">
      <c r="B250" s="257"/>
      <c r="C250" s="258"/>
      <c r="D250" s="235" t="s">
        <v>140</v>
      </c>
      <c r="E250" s="259" t="s">
        <v>21</v>
      </c>
      <c r="F250" s="260" t="s">
        <v>203</v>
      </c>
      <c r="G250" s="258"/>
      <c r="H250" s="261">
        <v>6</v>
      </c>
      <c r="I250" s="262"/>
      <c r="J250" s="258"/>
      <c r="K250" s="258"/>
      <c r="L250" s="263"/>
      <c r="M250" s="264"/>
      <c r="N250" s="265"/>
      <c r="O250" s="265"/>
      <c r="P250" s="265"/>
      <c r="Q250" s="265"/>
      <c r="R250" s="265"/>
      <c r="S250" s="265"/>
      <c r="T250" s="266"/>
      <c r="AT250" s="267" t="s">
        <v>140</v>
      </c>
      <c r="AU250" s="267" t="s">
        <v>85</v>
      </c>
      <c r="AV250" s="13" t="s">
        <v>149</v>
      </c>
      <c r="AW250" s="13" t="s">
        <v>39</v>
      </c>
      <c r="AX250" s="13" t="s">
        <v>75</v>
      </c>
      <c r="AY250" s="267" t="s">
        <v>131</v>
      </c>
    </row>
    <row r="251" s="12" customFormat="1">
      <c r="B251" s="244"/>
      <c r="C251" s="245"/>
      <c r="D251" s="235" t="s">
        <v>140</v>
      </c>
      <c r="E251" s="246" t="s">
        <v>21</v>
      </c>
      <c r="F251" s="247" t="s">
        <v>816</v>
      </c>
      <c r="G251" s="245"/>
      <c r="H251" s="248">
        <v>6.1200000000000001</v>
      </c>
      <c r="I251" s="249"/>
      <c r="J251" s="245"/>
      <c r="K251" s="245"/>
      <c r="L251" s="250"/>
      <c r="M251" s="251"/>
      <c r="N251" s="252"/>
      <c r="O251" s="252"/>
      <c r="P251" s="252"/>
      <c r="Q251" s="252"/>
      <c r="R251" s="252"/>
      <c r="S251" s="252"/>
      <c r="T251" s="253"/>
      <c r="AT251" s="254" t="s">
        <v>140</v>
      </c>
      <c r="AU251" s="254" t="s">
        <v>85</v>
      </c>
      <c r="AV251" s="12" t="s">
        <v>85</v>
      </c>
      <c r="AW251" s="12" t="s">
        <v>39</v>
      </c>
      <c r="AX251" s="12" t="s">
        <v>83</v>
      </c>
      <c r="AY251" s="254" t="s">
        <v>131</v>
      </c>
    </row>
    <row r="252" s="1" customFormat="1" ht="16.5" customHeight="1">
      <c r="B252" s="46"/>
      <c r="C252" s="279" t="s">
        <v>422</v>
      </c>
      <c r="D252" s="279" t="s">
        <v>288</v>
      </c>
      <c r="E252" s="280" t="s">
        <v>428</v>
      </c>
      <c r="F252" s="281" t="s">
        <v>429</v>
      </c>
      <c r="G252" s="282" t="s">
        <v>136</v>
      </c>
      <c r="H252" s="283">
        <v>68.340000000000003</v>
      </c>
      <c r="I252" s="284"/>
      <c r="J252" s="285">
        <f>ROUND(I252*H252,2)</f>
        <v>0</v>
      </c>
      <c r="K252" s="281" t="s">
        <v>137</v>
      </c>
      <c r="L252" s="286"/>
      <c r="M252" s="287" t="s">
        <v>21</v>
      </c>
      <c r="N252" s="288" t="s">
        <v>46</v>
      </c>
      <c r="O252" s="47"/>
      <c r="P252" s="230">
        <f>O252*H252</f>
        <v>0</v>
      </c>
      <c r="Q252" s="230">
        <v>0.183</v>
      </c>
      <c r="R252" s="230">
        <f>Q252*H252</f>
        <v>12.506220000000001</v>
      </c>
      <c r="S252" s="230">
        <v>0</v>
      </c>
      <c r="T252" s="231">
        <f>S252*H252</f>
        <v>0</v>
      </c>
      <c r="AR252" s="24" t="s">
        <v>174</v>
      </c>
      <c r="AT252" s="24" t="s">
        <v>288</v>
      </c>
      <c r="AU252" s="24" t="s">
        <v>85</v>
      </c>
      <c r="AY252" s="24" t="s">
        <v>131</v>
      </c>
      <c r="BE252" s="232">
        <f>IF(N252="základní",J252,0)</f>
        <v>0</v>
      </c>
      <c r="BF252" s="232">
        <f>IF(N252="snížená",J252,0)</f>
        <v>0</v>
      </c>
      <c r="BG252" s="232">
        <f>IF(N252="zákl. přenesená",J252,0)</f>
        <v>0</v>
      </c>
      <c r="BH252" s="232">
        <f>IF(N252="sníž. přenesená",J252,0)</f>
        <v>0</v>
      </c>
      <c r="BI252" s="232">
        <f>IF(N252="nulová",J252,0)</f>
        <v>0</v>
      </c>
      <c r="BJ252" s="24" t="s">
        <v>83</v>
      </c>
      <c r="BK252" s="232">
        <f>ROUND(I252*H252,2)</f>
        <v>0</v>
      </c>
      <c r="BL252" s="24" t="s">
        <v>138</v>
      </c>
      <c r="BM252" s="24" t="s">
        <v>817</v>
      </c>
    </row>
    <row r="253" s="12" customFormat="1">
      <c r="B253" s="244"/>
      <c r="C253" s="245"/>
      <c r="D253" s="235" t="s">
        <v>140</v>
      </c>
      <c r="E253" s="246" t="s">
        <v>21</v>
      </c>
      <c r="F253" s="247" t="s">
        <v>814</v>
      </c>
      <c r="G253" s="245"/>
      <c r="H253" s="248">
        <v>67</v>
      </c>
      <c r="I253" s="249"/>
      <c r="J253" s="245"/>
      <c r="K253" s="245"/>
      <c r="L253" s="250"/>
      <c r="M253" s="251"/>
      <c r="N253" s="252"/>
      <c r="O253" s="252"/>
      <c r="P253" s="252"/>
      <c r="Q253" s="252"/>
      <c r="R253" s="252"/>
      <c r="S253" s="252"/>
      <c r="T253" s="253"/>
      <c r="AT253" s="254" t="s">
        <v>140</v>
      </c>
      <c r="AU253" s="254" t="s">
        <v>85</v>
      </c>
      <c r="AV253" s="12" t="s">
        <v>85</v>
      </c>
      <c r="AW253" s="12" t="s">
        <v>39</v>
      </c>
      <c r="AX253" s="12" t="s">
        <v>75</v>
      </c>
      <c r="AY253" s="254" t="s">
        <v>131</v>
      </c>
    </row>
    <row r="254" s="13" customFormat="1">
      <c r="B254" s="257"/>
      <c r="C254" s="258"/>
      <c r="D254" s="235" t="s">
        <v>140</v>
      </c>
      <c r="E254" s="259" t="s">
        <v>21</v>
      </c>
      <c r="F254" s="260" t="s">
        <v>203</v>
      </c>
      <c r="G254" s="258"/>
      <c r="H254" s="261">
        <v>67</v>
      </c>
      <c r="I254" s="262"/>
      <c r="J254" s="258"/>
      <c r="K254" s="258"/>
      <c r="L254" s="263"/>
      <c r="M254" s="264"/>
      <c r="N254" s="265"/>
      <c r="O254" s="265"/>
      <c r="P254" s="265"/>
      <c r="Q254" s="265"/>
      <c r="R254" s="265"/>
      <c r="S254" s="265"/>
      <c r="T254" s="266"/>
      <c r="AT254" s="267" t="s">
        <v>140</v>
      </c>
      <c r="AU254" s="267" t="s">
        <v>85</v>
      </c>
      <c r="AV254" s="13" t="s">
        <v>149</v>
      </c>
      <c r="AW254" s="13" t="s">
        <v>39</v>
      </c>
      <c r="AX254" s="13" t="s">
        <v>75</v>
      </c>
      <c r="AY254" s="267" t="s">
        <v>131</v>
      </c>
    </row>
    <row r="255" s="12" customFormat="1">
      <c r="B255" s="244"/>
      <c r="C255" s="245"/>
      <c r="D255" s="235" t="s">
        <v>140</v>
      </c>
      <c r="E255" s="246" t="s">
        <v>21</v>
      </c>
      <c r="F255" s="247" t="s">
        <v>818</v>
      </c>
      <c r="G255" s="245"/>
      <c r="H255" s="248">
        <v>68.340000000000003</v>
      </c>
      <c r="I255" s="249"/>
      <c r="J255" s="245"/>
      <c r="K255" s="245"/>
      <c r="L255" s="250"/>
      <c r="M255" s="251"/>
      <c r="N255" s="252"/>
      <c r="O255" s="252"/>
      <c r="P255" s="252"/>
      <c r="Q255" s="252"/>
      <c r="R255" s="252"/>
      <c r="S255" s="252"/>
      <c r="T255" s="253"/>
      <c r="AT255" s="254" t="s">
        <v>140</v>
      </c>
      <c r="AU255" s="254" t="s">
        <v>85</v>
      </c>
      <c r="AV255" s="12" t="s">
        <v>85</v>
      </c>
      <c r="AW255" s="12" t="s">
        <v>39</v>
      </c>
      <c r="AX255" s="12" t="s">
        <v>83</v>
      </c>
      <c r="AY255" s="254" t="s">
        <v>131</v>
      </c>
    </row>
    <row r="256" s="1" customFormat="1" ht="16.5" customHeight="1">
      <c r="B256" s="46"/>
      <c r="C256" s="279" t="s">
        <v>427</v>
      </c>
      <c r="D256" s="279" t="s">
        <v>288</v>
      </c>
      <c r="E256" s="280" t="s">
        <v>433</v>
      </c>
      <c r="F256" s="281" t="s">
        <v>434</v>
      </c>
      <c r="G256" s="282" t="s">
        <v>136</v>
      </c>
      <c r="H256" s="283">
        <v>31.620000000000001</v>
      </c>
      <c r="I256" s="284"/>
      <c r="J256" s="285">
        <f>ROUND(I256*H256,2)</f>
        <v>0</v>
      </c>
      <c r="K256" s="281" t="s">
        <v>137</v>
      </c>
      <c r="L256" s="286"/>
      <c r="M256" s="287" t="s">
        <v>21</v>
      </c>
      <c r="N256" s="288" t="s">
        <v>46</v>
      </c>
      <c r="O256" s="47"/>
      <c r="P256" s="230">
        <f>O256*H256</f>
        <v>0</v>
      </c>
      <c r="Q256" s="230">
        <v>0.183</v>
      </c>
      <c r="R256" s="230">
        <f>Q256*H256</f>
        <v>5.7864599999999999</v>
      </c>
      <c r="S256" s="230">
        <v>0</v>
      </c>
      <c r="T256" s="231">
        <f>S256*H256</f>
        <v>0</v>
      </c>
      <c r="AR256" s="24" t="s">
        <v>174</v>
      </c>
      <c r="AT256" s="24" t="s">
        <v>288</v>
      </c>
      <c r="AU256" s="24" t="s">
        <v>85</v>
      </c>
      <c r="AY256" s="24" t="s">
        <v>131</v>
      </c>
      <c r="BE256" s="232">
        <f>IF(N256="základní",J256,0)</f>
        <v>0</v>
      </c>
      <c r="BF256" s="232">
        <f>IF(N256="snížená",J256,0)</f>
        <v>0</v>
      </c>
      <c r="BG256" s="232">
        <f>IF(N256="zákl. přenesená",J256,0)</f>
        <v>0</v>
      </c>
      <c r="BH256" s="232">
        <f>IF(N256="sníž. přenesená",J256,0)</f>
        <v>0</v>
      </c>
      <c r="BI256" s="232">
        <f>IF(N256="nulová",J256,0)</f>
        <v>0</v>
      </c>
      <c r="BJ256" s="24" t="s">
        <v>83</v>
      </c>
      <c r="BK256" s="232">
        <f>ROUND(I256*H256,2)</f>
        <v>0</v>
      </c>
      <c r="BL256" s="24" t="s">
        <v>138</v>
      </c>
      <c r="BM256" s="24" t="s">
        <v>819</v>
      </c>
    </row>
    <row r="257" s="12" customFormat="1">
      <c r="B257" s="244"/>
      <c r="C257" s="245"/>
      <c r="D257" s="235" t="s">
        <v>140</v>
      </c>
      <c r="E257" s="246" t="s">
        <v>21</v>
      </c>
      <c r="F257" s="247" t="s">
        <v>820</v>
      </c>
      <c r="G257" s="245"/>
      <c r="H257" s="248">
        <v>31</v>
      </c>
      <c r="I257" s="249"/>
      <c r="J257" s="245"/>
      <c r="K257" s="245"/>
      <c r="L257" s="250"/>
      <c r="M257" s="251"/>
      <c r="N257" s="252"/>
      <c r="O257" s="252"/>
      <c r="P257" s="252"/>
      <c r="Q257" s="252"/>
      <c r="R257" s="252"/>
      <c r="S257" s="252"/>
      <c r="T257" s="253"/>
      <c r="AT257" s="254" t="s">
        <v>140</v>
      </c>
      <c r="AU257" s="254" t="s">
        <v>85</v>
      </c>
      <c r="AV257" s="12" t="s">
        <v>85</v>
      </c>
      <c r="AW257" s="12" t="s">
        <v>39</v>
      </c>
      <c r="AX257" s="12" t="s">
        <v>75</v>
      </c>
      <c r="AY257" s="254" t="s">
        <v>131</v>
      </c>
    </row>
    <row r="258" s="13" customFormat="1">
      <c r="B258" s="257"/>
      <c r="C258" s="258"/>
      <c r="D258" s="235" t="s">
        <v>140</v>
      </c>
      <c r="E258" s="259" t="s">
        <v>21</v>
      </c>
      <c r="F258" s="260" t="s">
        <v>203</v>
      </c>
      <c r="G258" s="258"/>
      <c r="H258" s="261">
        <v>31</v>
      </c>
      <c r="I258" s="262"/>
      <c r="J258" s="258"/>
      <c r="K258" s="258"/>
      <c r="L258" s="263"/>
      <c r="M258" s="264"/>
      <c r="N258" s="265"/>
      <c r="O258" s="265"/>
      <c r="P258" s="265"/>
      <c r="Q258" s="265"/>
      <c r="R258" s="265"/>
      <c r="S258" s="265"/>
      <c r="T258" s="266"/>
      <c r="AT258" s="267" t="s">
        <v>140</v>
      </c>
      <c r="AU258" s="267" t="s">
        <v>85</v>
      </c>
      <c r="AV258" s="13" t="s">
        <v>149</v>
      </c>
      <c r="AW258" s="13" t="s">
        <v>39</v>
      </c>
      <c r="AX258" s="13" t="s">
        <v>75</v>
      </c>
      <c r="AY258" s="267" t="s">
        <v>131</v>
      </c>
    </row>
    <row r="259" s="12" customFormat="1">
      <c r="B259" s="244"/>
      <c r="C259" s="245"/>
      <c r="D259" s="235" t="s">
        <v>140</v>
      </c>
      <c r="E259" s="246" t="s">
        <v>21</v>
      </c>
      <c r="F259" s="247" t="s">
        <v>821</v>
      </c>
      <c r="G259" s="245"/>
      <c r="H259" s="248">
        <v>31.620000000000001</v>
      </c>
      <c r="I259" s="249"/>
      <c r="J259" s="245"/>
      <c r="K259" s="245"/>
      <c r="L259" s="250"/>
      <c r="M259" s="251"/>
      <c r="N259" s="252"/>
      <c r="O259" s="252"/>
      <c r="P259" s="252"/>
      <c r="Q259" s="252"/>
      <c r="R259" s="252"/>
      <c r="S259" s="252"/>
      <c r="T259" s="253"/>
      <c r="AT259" s="254" t="s">
        <v>140</v>
      </c>
      <c r="AU259" s="254" t="s">
        <v>85</v>
      </c>
      <c r="AV259" s="12" t="s">
        <v>85</v>
      </c>
      <c r="AW259" s="12" t="s">
        <v>39</v>
      </c>
      <c r="AX259" s="12" t="s">
        <v>83</v>
      </c>
      <c r="AY259" s="254" t="s">
        <v>131</v>
      </c>
    </row>
    <row r="260" s="10" customFormat="1" ht="29.88" customHeight="1">
      <c r="B260" s="205"/>
      <c r="C260" s="206"/>
      <c r="D260" s="207" t="s">
        <v>74</v>
      </c>
      <c r="E260" s="219" t="s">
        <v>174</v>
      </c>
      <c r="F260" s="219" t="s">
        <v>438</v>
      </c>
      <c r="G260" s="206"/>
      <c r="H260" s="206"/>
      <c r="I260" s="209"/>
      <c r="J260" s="220">
        <f>BK260</f>
        <v>0</v>
      </c>
      <c r="K260" s="206"/>
      <c r="L260" s="211"/>
      <c r="M260" s="212"/>
      <c r="N260" s="213"/>
      <c r="O260" s="213"/>
      <c r="P260" s="214">
        <f>SUM(P261:P278)</f>
        <v>0</v>
      </c>
      <c r="Q260" s="213"/>
      <c r="R260" s="214">
        <f>SUM(R261:R278)</f>
        <v>4.5382785000000005</v>
      </c>
      <c r="S260" s="213"/>
      <c r="T260" s="215">
        <f>SUM(T261:T278)</f>
        <v>0</v>
      </c>
      <c r="AR260" s="216" t="s">
        <v>83</v>
      </c>
      <c r="AT260" s="217" t="s">
        <v>74</v>
      </c>
      <c r="AU260" s="217" t="s">
        <v>83</v>
      </c>
      <c r="AY260" s="216" t="s">
        <v>131</v>
      </c>
      <c r="BK260" s="218">
        <f>SUM(BK261:BK278)</f>
        <v>0</v>
      </c>
    </row>
    <row r="261" s="1" customFormat="1" ht="38.25" customHeight="1">
      <c r="B261" s="46"/>
      <c r="C261" s="221" t="s">
        <v>432</v>
      </c>
      <c r="D261" s="221" t="s">
        <v>133</v>
      </c>
      <c r="E261" s="222" t="s">
        <v>440</v>
      </c>
      <c r="F261" s="223" t="s">
        <v>441</v>
      </c>
      <c r="G261" s="224" t="s">
        <v>177</v>
      </c>
      <c r="H261" s="225">
        <v>100</v>
      </c>
      <c r="I261" s="226"/>
      <c r="J261" s="227">
        <f>ROUND(I261*H261,2)</f>
        <v>0</v>
      </c>
      <c r="K261" s="223" t="s">
        <v>284</v>
      </c>
      <c r="L261" s="72"/>
      <c r="M261" s="228" t="s">
        <v>21</v>
      </c>
      <c r="N261" s="229" t="s">
        <v>46</v>
      </c>
      <c r="O261" s="47"/>
      <c r="P261" s="230">
        <f>O261*H261</f>
        <v>0</v>
      </c>
      <c r="Q261" s="230">
        <v>6.0000000000000002E-05</v>
      </c>
      <c r="R261" s="230">
        <f>Q261*H261</f>
        <v>0.0060000000000000001</v>
      </c>
      <c r="S261" s="230">
        <v>0</v>
      </c>
      <c r="T261" s="231">
        <f>S261*H261</f>
        <v>0</v>
      </c>
      <c r="AR261" s="24" t="s">
        <v>138</v>
      </c>
      <c r="AT261" s="24" t="s">
        <v>133</v>
      </c>
      <c r="AU261" s="24" t="s">
        <v>85</v>
      </c>
      <c r="AY261" s="24" t="s">
        <v>131</v>
      </c>
      <c r="BE261" s="232">
        <f>IF(N261="základní",J261,0)</f>
        <v>0</v>
      </c>
      <c r="BF261" s="232">
        <f>IF(N261="snížená",J261,0)</f>
        <v>0</v>
      </c>
      <c r="BG261" s="232">
        <f>IF(N261="zákl. přenesená",J261,0)</f>
        <v>0</v>
      </c>
      <c r="BH261" s="232">
        <f>IF(N261="sníž. přenesená",J261,0)</f>
        <v>0</v>
      </c>
      <c r="BI261" s="232">
        <f>IF(N261="nulová",J261,0)</f>
        <v>0</v>
      </c>
      <c r="BJ261" s="24" t="s">
        <v>83</v>
      </c>
      <c r="BK261" s="232">
        <f>ROUND(I261*H261,2)</f>
        <v>0</v>
      </c>
      <c r="BL261" s="24" t="s">
        <v>138</v>
      </c>
      <c r="BM261" s="24" t="s">
        <v>822</v>
      </c>
    </row>
    <row r="262" s="11" customFormat="1">
      <c r="B262" s="233"/>
      <c r="C262" s="234"/>
      <c r="D262" s="235" t="s">
        <v>140</v>
      </c>
      <c r="E262" s="236" t="s">
        <v>21</v>
      </c>
      <c r="F262" s="237" t="s">
        <v>443</v>
      </c>
      <c r="G262" s="234"/>
      <c r="H262" s="236" t="s">
        <v>21</v>
      </c>
      <c r="I262" s="238"/>
      <c r="J262" s="234"/>
      <c r="K262" s="234"/>
      <c r="L262" s="239"/>
      <c r="M262" s="240"/>
      <c r="N262" s="241"/>
      <c r="O262" s="241"/>
      <c r="P262" s="241"/>
      <c r="Q262" s="241"/>
      <c r="R262" s="241"/>
      <c r="S262" s="241"/>
      <c r="T262" s="242"/>
      <c r="AT262" s="243" t="s">
        <v>140</v>
      </c>
      <c r="AU262" s="243" t="s">
        <v>85</v>
      </c>
      <c r="AV262" s="11" t="s">
        <v>83</v>
      </c>
      <c r="AW262" s="11" t="s">
        <v>39</v>
      </c>
      <c r="AX262" s="11" t="s">
        <v>75</v>
      </c>
      <c r="AY262" s="243" t="s">
        <v>131</v>
      </c>
    </row>
    <row r="263" s="11" customFormat="1">
      <c r="B263" s="233"/>
      <c r="C263" s="234"/>
      <c r="D263" s="235" t="s">
        <v>140</v>
      </c>
      <c r="E263" s="236" t="s">
        <v>21</v>
      </c>
      <c r="F263" s="237" t="s">
        <v>141</v>
      </c>
      <c r="G263" s="234"/>
      <c r="H263" s="236" t="s">
        <v>21</v>
      </c>
      <c r="I263" s="238"/>
      <c r="J263" s="234"/>
      <c r="K263" s="234"/>
      <c r="L263" s="239"/>
      <c r="M263" s="240"/>
      <c r="N263" s="241"/>
      <c r="O263" s="241"/>
      <c r="P263" s="241"/>
      <c r="Q263" s="241"/>
      <c r="R263" s="241"/>
      <c r="S263" s="241"/>
      <c r="T263" s="242"/>
      <c r="AT263" s="243" t="s">
        <v>140</v>
      </c>
      <c r="AU263" s="243" t="s">
        <v>85</v>
      </c>
      <c r="AV263" s="11" t="s">
        <v>83</v>
      </c>
      <c r="AW263" s="11" t="s">
        <v>39</v>
      </c>
      <c r="AX263" s="11" t="s">
        <v>75</v>
      </c>
      <c r="AY263" s="243" t="s">
        <v>131</v>
      </c>
    </row>
    <row r="264" s="12" customFormat="1">
      <c r="B264" s="244"/>
      <c r="C264" s="245"/>
      <c r="D264" s="235" t="s">
        <v>140</v>
      </c>
      <c r="E264" s="246" t="s">
        <v>21</v>
      </c>
      <c r="F264" s="247" t="s">
        <v>823</v>
      </c>
      <c r="G264" s="245"/>
      <c r="H264" s="248">
        <v>100</v>
      </c>
      <c r="I264" s="249"/>
      <c r="J264" s="245"/>
      <c r="K264" s="245"/>
      <c r="L264" s="250"/>
      <c r="M264" s="251"/>
      <c r="N264" s="252"/>
      <c r="O264" s="252"/>
      <c r="P264" s="252"/>
      <c r="Q264" s="252"/>
      <c r="R264" s="252"/>
      <c r="S264" s="252"/>
      <c r="T264" s="253"/>
      <c r="AT264" s="254" t="s">
        <v>140</v>
      </c>
      <c r="AU264" s="254" t="s">
        <v>85</v>
      </c>
      <c r="AV264" s="12" t="s">
        <v>85</v>
      </c>
      <c r="AW264" s="12" t="s">
        <v>39</v>
      </c>
      <c r="AX264" s="12" t="s">
        <v>83</v>
      </c>
      <c r="AY264" s="254" t="s">
        <v>131</v>
      </c>
    </row>
    <row r="265" s="1" customFormat="1" ht="25.5" customHeight="1">
      <c r="B265" s="46"/>
      <c r="C265" s="279" t="s">
        <v>439</v>
      </c>
      <c r="D265" s="279" t="s">
        <v>288</v>
      </c>
      <c r="E265" s="280" t="s">
        <v>446</v>
      </c>
      <c r="F265" s="281" t="s">
        <v>447</v>
      </c>
      <c r="G265" s="282" t="s">
        <v>177</v>
      </c>
      <c r="H265" s="283">
        <v>100</v>
      </c>
      <c r="I265" s="284"/>
      <c r="J265" s="285">
        <f>ROUND(I265*H265,2)</f>
        <v>0</v>
      </c>
      <c r="K265" s="281" t="s">
        <v>137</v>
      </c>
      <c r="L265" s="286"/>
      <c r="M265" s="287" t="s">
        <v>21</v>
      </c>
      <c r="N265" s="288" t="s">
        <v>46</v>
      </c>
      <c r="O265" s="47"/>
      <c r="P265" s="230">
        <f>O265*H265</f>
        <v>0</v>
      </c>
      <c r="Q265" s="230">
        <v>0.0037000000000000002</v>
      </c>
      <c r="R265" s="230">
        <f>Q265*H265</f>
        <v>0.37</v>
      </c>
      <c r="S265" s="230">
        <v>0</v>
      </c>
      <c r="T265" s="231">
        <f>S265*H265</f>
        <v>0</v>
      </c>
      <c r="AR265" s="24" t="s">
        <v>174</v>
      </c>
      <c r="AT265" s="24" t="s">
        <v>288</v>
      </c>
      <c r="AU265" s="24" t="s">
        <v>85</v>
      </c>
      <c r="AY265" s="24" t="s">
        <v>131</v>
      </c>
      <c r="BE265" s="232">
        <f>IF(N265="základní",J265,0)</f>
        <v>0</v>
      </c>
      <c r="BF265" s="232">
        <f>IF(N265="snížená",J265,0)</f>
        <v>0</v>
      </c>
      <c r="BG265" s="232">
        <f>IF(N265="zákl. přenesená",J265,0)</f>
        <v>0</v>
      </c>
      <c r="BH265" s="232">
        <f>IF(N265="sníž. přenesená",J265,0)</f>
        <v>0</v>
      </c>
      <c r="BI265" s="232">
        <f>IF(N265="nulová",J265,0)</f>
        <v>0</v>
      </c>
      <c r="BJ265" s="24" t="s">
        <v>83</v>
      </c>
      <c r="BK265" s="232">
        <f>ROUND(I265*H265,2)</f>
        <v>0</v>
      </c>
      <c r="BL265" s="24" t="s">
        <v>138</v>
      </c>
      <c r="BM265" s="24" t="s">
        <v>824</v>
      </c>
    </row>
    <row r="266" s="1" customFormat="1" ht="38.25" customHeight="1">
      <c r="B266" s="46"/>
      <c r="C266" s="221" t="s">
        <v>445</v>
      </c>
      <c r="D266" s="221" t="s">
        <v>133</v>
      </c>
      <c r="E266" s="222" t="s">
        <v>450</v>
      </c>
      <c r="F266" s="223" t="s">
        <v>825</v>
      </c>
      <c r="G266" s="224" t="s">
        <v>177</v>
      </c>
      <c r="H266" s="225">
        <v>8</v>
      </c>
      <c r="I266" s="226"/>
      <c r="J266" s="227">
        <f>ROUND(I266*H266,2)</f>
        <v>0</v>
      </c>
      <c r="K266" s="223" t="s">
        <v>137</v>
      </c>
      <c r="L266" s="72"/>
      <c r="M266" s="228" t="s">
        <v>21</v>
      </c>
      <c r="N266" s="229" t="s">
        <v>46</v>
      </c>
      <c r="O266" s="47"/>
      <c r="P266" s="230">
        <f>O266*H266</f>
        <v>0</v>
      </c>
      <c r="Q266" s="230">
        <v>1.2999999999999999E-05</v>
      </c>
      <c r="R266" s="230">
        <f>Q266*H266</f>
        <v>0.00010399999999999999</v>
      </c>
      <c r="S266" s="230">
        <v>0</v>
      </c>
      <c r="T266" s="231">
        <f>S266*H266</f>
        <v>0</v>
      </c>
      <c r="AR266" s="24" t="s">
        <v>138</v>
      </c>
      <c r="AT266" s="24" t="s">
        <v>133</v>
      </c>
      <c r="AU266" s="24" t="s">
        <v>85</v>
      </c>
      <c r="AY266" s="24" t="s">
        <v>131</v>
      </c>
      <c r="BE266" s="232">
        <f>IF(N266="základní",J266,0)</f>
        <v>0</v>
      </c>
      <c r="BF266" s="232">
        <f>IF(N266="snížená",J266,0)</f>
        <v>0</v>
      </c>
      <c r="BG266" s="232">
        <f>IF(N266="zákl. přenesená",J266,0)</f>
        <v>0</v>
      </c>
      <c r="BH266" s="232">
        <f>IF(N266="sníž. přenesená",J266,0)</f>
        <v>0</v>
      </c>
      <c r="BI266" s="232">
        <f>IF(N266="nulová",J266,0)</f>
        <v>0</v>
      </c>
      <c r="BJ266" s="24" t="s">
        <v>83</v>
      </c>
      <c r="BK266" s="232">
        <f>ROUND(I266*H266,2)</f>
        <v>0</v>
      </c>
      <c r="BL266" s="24" t="s">
        <v>138</v>
      </c>
      <c r="BM266" s="24" t="s">
        <v>826</v>
      </c>
    </row>
    <row r="267" s="12" customFormat="1">
      <c r="B267" s="244"/>
      <c r="C267" s="245"/>
      <c r="D267" s="235" t="s">
        <v>140</v>
      </c>
      <c r="E267" s="246" t="s">
        <v>21</v>
      </c>
      <c r="F267" s="247" t="s">
        <v>827</v>
      </c>
      <c r="G267" s="245"/>
      <c r="H267" s="248">
        <v>8</v>
      </c>
      <c r="I267" s="249"/>
      <c r="J267" s="245"/>
      <c r="K267" s="245"/>
      <c r="L267" s="250"/>
      <c r="M267" s="251"/>
      <c r="N267" s="252"/>
      <c r="O267" s="252"/>
      <c r="P267" s="252"/>
      <c r="Q267" s="252"/>
      <c r="R267" s="252"/>
      <c r="S267" s="252"/>
      <c r="T267" s="253"/>
      <c r="AT267" s="254" t="s">
        <v>140</v>
      </c>
      <c r="AU267" s="254" t="s">
        <v>85</v>
      </c>
      <c r="AV267" s="12" t="s">
        <v>85</v>
      </c>
      <c r="AW267" s="12" t="s">
        <v>39</v>
      </c>
      <c r="AX267" s="12" t="s">
        <v>83</v>
      </c>
      <c r="AY267" s="254" t="s">
        <v>131</v>
      </c>
    </row>
    <row r="268" s="1" customFormat="1" ht="25.5" customHeight="1">
      <c r="B268" s="46"/>
      <c r="C268" s="279" t="s">
        <v>449</v>
      </c>
      <c r="D268" s="279" t="s">
        <v>288</v>
      </c>
      <c r="E268" s="280" t="s">
        <v>455</v>
      </c>
      <c r="F268" s="281" t="s">
        <v>456</v>
      </c>
      <c r="G268" s="282" t="s">
        <v>457</v>
      </c>
      <c r="H268" s="283">
        <v>4</v>
      </c>
      <c r="I268" s="284"/>
      <c r="J268" s="285">
        <f>ROUND(I268*H268,2)</f>
        <v>0</v>
      </c>
      <c r="K268" s="281" t="s">
        <v>137</v>
      </c>
      <c r="L268" s="286"/>
      <c r="M268" s="287" t="s">
        <v>21</v>
      </c>
      <c r="N268" s="288" t="s">
        <v>46</v>
      </c>
      <c r="O268" s="47"/>
      <c r="P268" s="230">
        <f>O268*H268</f>
        <v>0</v>
      </c>
      <c r="Q268" s="230">
        <v>0.0071599999999999997</v>
      </c>
      <c r="R268" s="230">
        <f>Q268*H268</f>
        <v>0.028639999999999999</v>
      </c>
      <c r="S268" s="230">
        <v>0</v>
      </c>
      <c r="T268" s="231">
        <f>S268*H268</f>
        <v>0</v>
      </c>
      <c r="AR268" s="24" t="s">
        <v>174</v>
      </c>
      <c r="AT268" s="24" t="s">
        <v>288</v>
      </c>
      <c r="AU268" s="24" t="s">
        <v>85</v>
      </c>
      <c r="AY268" s="24" t="s">
        <v>131</v>
      </c>
      <c r="BE268" s="232">
        <f>IF(N268="základní",J268,0)</f>
        <v>0</v>
      </c>
      <c r="BF268" s="232">
        <f>IF(N268="snížená",J268,0)</f>
        <v>0</v>
      </c>
      <c r="BG268" s="232">
        <f>IF(N268="zákl. přenesená",J268,0)</f>
        <v>0</v>
      </c>
      <c r="BH268" s="232">
        <f>IF(N268="sníž. přenesená",J268,0)</f>
        <v>0</v>
      </c>
      <c r="BI268" s="232">
        <f>IF(N268="nulová",J268,0)</f>
        <v>0</v>
      </c>
      <c r="BJ268" s="24" t="s">
        <v>83</v>
      </c>
      <c r="BK268" s="232">
        <f>ROUND(I268*H268,2)</f>
        <v>0</v>
      </c>
      <c r="BL268" s="24" t="s">
        <v>138</v>
      </c>
      <c r="BM268" s="24" t="s">
        <v>828</v>
      </c>
    </row>
    <row r="269" s="12" customFormat="1">
      <c r="B269" s="244"/>
      <c r="C269" s="245"/>
      <c r="D269" s="235" t="s">
        <v>140</v>
      </c>
      <c r="E269" s="246" t="s">
        <v>21</v>
      </c>
      <c r="F269" s="247" t="s">
        <v>829</v>
      </c>
      <c r="G269" s="245"/>
      <c r="H269" s="248">
        <v>4</v>
      </c>
      <c r="I269" s="249"/>
      <c r="J269" s="245"/>
      <c r="K269" s="245"/>
      <c r="L269" s="250"/>
      <c r="M269" s="251"/>
      <c r="N269" s="252"/>
      <c r="O269" s="252"/>
      <c r="P269" s="252"/>
      <c r="Q269" s="252"/>
      <c r="R269" s="252"/>
      <c r="S269" s="252"/>
      <c r="T269" s="253"/>
      <c r="AT269" s="254" t="s">
        <v>140</v>
      </c>
      <c r="AU269" s="254" t="s">
        <v>85</v>
      </c>
      <c r="AV269" s="12" t="s">
        <v>85</v>
      </c>
      <c r="AW269" s="12" t="s">
        <v>39</v>
      </c>
      <c r="AX269" s="12" t="s">
        <v>83</v>
      </c>
      <c r="AY269" s="254" t="s">
        <v>131</v>
      </c>
    </row>
    <row r="270" s="1" customFormat="1" ht="25.5" customHeight="1">
      <c r="B270" s="46"/>
      <c r="C270" s="221" t="s">
        <v>454</v>
      </c>
      <c r="D270" s="221" t="s">
        <v>133</v>
      </c>
      <c r="E270" s="222" t="s">
        <v>461</v>
      </c>
      <c r="F270" s="223" t="s">
        <v>462</v>
      </c>
      <c r="G270" s="224" t="s">
        <v>457</v>
      </c>
      <c r="H270" s="225">
        <v>6</v>
      </c>
      <c r="I270" s="226"/>
      <c r="J270" s="227">
        <f>ROUND(I270*H270,2)</f>
        <v>0</v>
      </c>
      <c r="K270" s="223" t="s">
        <v>137</v>
      </c>
      <c r="L270" s="72"/>
      <c r="M270" s="228" t="s">
        <v>21</v>
      </c>
      <c r="N270" s="229" t="s">
        <v>46</v>
      </c>
      <c r="O270" s="47"/>
      <c r="P270" s="230">
        <f>O270*H270</f>
        <v>0</v>
      </c>
      <c r="Q270" s="230">
        <v>5.75E-06</v>
      </c>
      <c r="R270" s="230">
        <f>Q270*H270</f>
        <v>3.4499999999999998E-05</v>
      </c>
      <c r="S270" s="230">
        <v>0</v>
      </c>
      <c r="T270" s="231">
        <f>S270*H270</f>
        <v>0</v>
      </c>
      <c r="AR270" s="24" t="s">
        <v>138</v>
      </c>
      <c r="AT270" s="24" t="s">
        <v>133</v>
      </c>
      <c r="AU270" s="24" t="s">
        <v>85</v>
      </c>
      <c r="AY270" s="24" t="s">
        <v>131</v>
      </c>
      <c r="BE270" s="232">
        <f>IF(N270="základní",J270,0)</f>
        <v>0</v>
      </c>
      <c r="BF270" s="232">
        <f>IF(N270="snížená",J270,0)</f>
        <v>0</v>
      </c>
      <c r="BG270" s="232">
        <f>IF(N270="zákl. přenesená",J270,0)</f>
        <v>0</v>
      </c>
      <c r="BH270" s="232">
        <f>IF(N270="sníž. přenesená",J270,0)</f>
        <v>0</v>
      </c>
      <c r="BI270" s="232">
        <f>IF(N270="nulová",J270,0)</f>
        <v>0</v>
      </c>
      <c r="BJ270" s="24" t="s">
        <v>83</v>
      </c>
      <c r="BK270" s="232">
        <f>ROUND(I270*H270,2)</f>
        <v>0</v>
      </c>
      <c r="BL270" s="24" t="s">
        <v>138</v>
      </c>
      <c r="BM270" s="24" t="s">
        <v>830</v>
      </c>
    </row>
    <row r="271" s="12" customFormat="1">
      <c r="B271" s="244"/>
      <c r="C271" s="245"/>
      <c r="D271" s="235" t="s">
        <v>140</v>
      </c>
      <c r="E271" s="246" t="s">
        <v>21</v>
      </c>
      <c r="F271" s="247" t="s">
        <v>831</v>
      </c>
      <c r="G271" s="245"/>
      <c r="H271" s="248">
        <v>6</v>
      </c>
      <c r="I271" s="249"/>
      <c r="J271" s="245"/>
      <c r="K271" s="245"/>
      <c r="L271" s="250"/>
      <c r="M271" s="251"/>
      <c r="N271" s="252"/>
      <c r="O271" s="252"/>
      <c r="P271" s="252"/>
      <c r="Q271" s="252"/>
      <c r="R271" s="252"/>
      <c r="S271" s="252"/>
      <c r="T271" s="253"/>
      <c r="AT271" s="254" t="s">
        <v>140</v>
      </c>
      <c r="AU271" s="254" t="s">
        <v>85</v>
      </c>
      <c r="AV271" s="12" t="s">
        <v>85</v>
      </c>
      <c r="AW271" s="12" t="s">
        <v>39</v>
      </c>
      <c r="AX271" s="12" t="s">
        <v>83</v>
      </c>
      <c r="AY271" s="254" t="s">
        <v>131</v>
      </c>
    </row>
    <row r="272" s="1" customFormat="1" ht="16.5" customHeight="1">
      <c r="B272" s="46"/>
      <c r="C272" s="279" t="s">
        <v>460</v>
      </c>
      <c r="D272" s="279" t="s">
        <v>288</v>
      </c>
      <c r="E272" s="280" t="s">
        <v>466</v>
      </c>
      <c r="F272" s="281" t="s">
        <v>467</v>
      </c>
      <c r="G272" s="282" t="s">
        <v>457</v>
      </c>
      <c r="H272" s="283">
        <v>6</v>
      </c>
      <c r="I272" s="284"/>
      <c r="J272" s="285">
        <f>ROUND(I272*H272,2)</f>
        <v>0</v>
      </c>
      <c r="K272" s="281" t="s">
        <v>21</v>
      </c>
      <c r="L272" s="286"/>
      <c r="M272" s="287" t="s">
        <v>21</v>
      </c>
      <c r="N272" s="288" t="s">
        <v>46</v>
      </c>
      <c r="O272" s="47"/>
      <c r="P272" s="230">
        <f>O272*H272</f>
        <v>0</v>
      </c>
      <c r="Q272" s="230">
        <v>0</v>
      </c>
      <c r="R272" s="230">
        <f>Q272*H272</f>
        <v>0</v>
      </c>
      <c r="S272" s="230">
        <v>0</v>
      </c>
      <c r="T272" s="231">
        <f>S272*H272</f>
        <v>0</v>
      </c>
      <c r="AR272" s="24" t="s">
        <v>174</v>
      </c>
      <c r="AT272" s="24" t="s">
        <v>288</v>
      </c>
      <c r="AU272" s="24" t="s">
        <v>85</v>
      </c>
      <c r="AY272" s="24" t="s">
        <v>131</v>
      </c>
      <c r="BE272" s="232">
        <f>IF(N272="základní",J272,0)</f>
        <v>0</v>
      </c>
      <c r="BF272" s="232">
        <f>IF(N272="snížená",J272,0)</f>
        <v>0</v>
      </c>
      <c r="BG272" s="232">
        <f>IF(N272="zákl. přenesená",J272,0)</f>
        <v>0</v>
      </c>
      <c r="BH272" s="232">
        <f>IF(N272="sníž. přenesená",J272,0)</f>
        <v>0</v>
      </c>
      <c r="BI272" s="232">
        <f>IF(N272="nulová",J272,0)</f>
        <v>0</v>
      </c>
      <c r="BJ272" s="24" t="s">
        <v>83</v>
      </c>
      <c r="BK272" s="232">
        <f>ROUND(I272*H272,2)</f>
        <v>0</v>
      </c>
      <c r="BL272" s="24" t="s">
        <v>138</v>
      </c>
      <c r="BM272" s="24" t="s">
        <v>832</v>
      </c>
    </row>
    <row r="273" s="12" customFormat="1">
      <c r="B273" s="244"/>
      <c r="C273" s="245"/>
      <c r="D273" s="235" t="s">
        <v>140</v>
      </c>
      <c r="E273" s="246" t="s">
        <v>21</v>
      </c>
      <c r="F273" s="247" t="s">
        <v>833</v>
      </c>
      <c r="G273" s="245"/>
      <c r="H273" s="248">
        <v>6</v>
      </c>
      <c r="I273" s="249"/>
      <c r="J273" s="245"/>
      <c r="K273" s="245"/>
      <c r="L273" s="250"/>
      <c r="M273" s="251"/>
      <c r="N273" s="252"/>
      <c r="O273" s="252"/>
      <c r="P273" s="252"/>
      <c r="Q273" s="252"/>
      <c r="R273" s="252"/>
      <c r="S273" s="252"/>
      <c r="T273" s="253"/>
      <c r="AT273" s="254" t="s">
        <v>140</v>
      </c>
      <c r="AU273" s="254" t="s">
        <v>85</v>
      </c>
      <c r="AV273" s="12" t="s">
        <v>85</v>
      </c>
      <c r="AW273" s="12" t="s">
        <v>39</v>
      </c>
      <c r="AX273" s="12" t="s">
        <v>83</v>
      </c>
      <c r="AY273" s="254" t="s">
        <v>131</v>
      </c>
    </row>
    <row r="274" s="1" customFormat="1" ht="25.5" customHeight="1">
      <c r="B274" s="46"/>
      <c r="C274" s="221" t="s">
        <v>465</v>
      </c>
      <c r="D274" s="221" t="s">
        <v>133</v>
      </c>
      <c r="E274" s="222" t="s">
        <v>471</v>
      </c>
      <c r="F274" s="223" t="s">
        <v>472</v>
      </c>
      <c r="G274" s="224" t="s">
        <v>457</v>
      </c>
      <c r="H274" s="225">
        <v>3</v>
      </c>
      <c r="I274" s="226"/>
      <c r="J274" s="227">
        <f>ROUND(I274*H274,2)</f>
        <v>0</v>
      </c>
      <c r="K274" s="223" t="s">
        <v>21</v>
      </c>
      <c r="L274" s="72"/>
      <c r="M274" s="228" t="s">
        <v>21</v>
      </c>
      <c r="N274" s="229" t="s">
        <v>46</v>
      </c>
      <c r="O274" s="47"/>
      <c r="P274" s="230">
        <f>O274*H274</f>
        <v>0</v>
      </c>
      <c r="Q274" s="230">
        <v>0.34089999999999998</v>
      </c>
      <c r="R274" s="230">
        <f>Q274*H274</f>
        <v>1.0226999999999999</v>
      </c>
      <c r="S274" s="230">
        <v>0</v>
      </c>
      <c r="T274" s="231">
        <f>S274*H274</f>
        <v>0</v>
      </c>
      <c r="AR274" s="24" t="s">
        <v>138</v>
      </c>
      <c r="AT274" s="24" t="s">
        <v>133</v>
      </c>
      <c r="AU274" s="24" t="s">
        <v>85</v>
      </c>
      <c r="AY274" s="24" t="s">
        <v>131</v>
      </c>
      <c r="BE274" s="232">
        <f>IF(N274="základní",J274,0)</f>
        <v>0</v>
      </c>
      <c r="BF274" s="232">
        <f>IF(N274="snížená",J274,0)</f>
        <v>0</v>
      </c>
      <c r="BG274" s="232">
        <f>IF(N274="zákl. přenesená",J274,0)</f>
        <v>0</v>
      </c>
      <c r="BH274" s="232">
        <f>IF(N274="sníž. přenesená",J274,0)</f>
        <v>0</v>
      </c>
      <c r="BI274" s="232">
        <f>IF(N274="nulová",J274,0)</f>
        <v>0</v>
      </c>
      <c r="BJ274" s="24" t="s">
        <v>83</v>
      </c>
      <c r="BK274" s="232">
        <f>ROUND(I274*H274,2)</f>
        <v>0</v>
      </c>
      <c r="BL274" s="24" t="s">
        <v>138</v>
      </c>
      <c r="BM274" s="24" t="s">
        <v>834</v>
      </c>
    </row>
    <row r="275" s="1" customFormat="1" ht="16.5" customHeight="1">
      <c r="B275" s="46"/>
      <c r="C275" s="279" t="s">
        <v>470</v>
      </c>
      <c r="D275" s="279" t="s">
        <v>288</v>
      </c>
      <c r="E275" s="280" t="s">
        <v>475</v>
      </c>
      <c r="F275" s="281" t="s">
        <v>476</v>
      </c>
      <c r="G275" s="282" t="s">
        <v>477</v>
      </c>
      <c r="H275" s="283">
        <v>3</v>
      </c>
      <c r="I275" s="284"/>
      <c r="J275" s="285">
        <f>ROUND(I275*H275,2)</f>
        <v>0</v>
      </c>
      <c r="K275" s="281" t="s">
        <v>21</v>
      </c>
      <c r="L275" s="286"/>
      <c r="M275" s="287" t="s">
        <v>21</v>
      </c>
      <c r="N275" s="288" t="s">
        <v>46</v>
      </c>
      <c r="O275" s="47"/>
      <c r="P275" s="230">
        <f>O275*H275</f>
        <v>0</v>
      </c>
      <c r="Q275" s="230">
        <v>0</v>
      </c>
      <c r="R275" s="230">
        <f>Q275*H275</f>
        <v>0</v>
      </c>
      <c r="S275" s="230">
        <v>0</v>
      </c>
      <c r="T275" s="231">
        <f>S275*H275</f>
        <v>0</v>
      </c>
      <c r="AR275" s="24" t="s">
        <v>174</v>
      </c>
      <c r="AT275" s="24" t="s">
        <v>288</v>
      </c>
      <c r="AU275" s="24" t="s">
        <v>85</v>
      </c>
      <c r="AY275" s="24" t="s">
        <v>131</v>
      </c>
      <c r="BE275" s="232">
        <f>IF(N275="základní",J275,0)</f>
        <v>0</v>
      </c>
      <c r="BF275" s="232">
        <f>IF(N275="snížená",J275,0)</f>
        <v>0</v>
      </c>
      <c r="BG275" s="232">
        <f>IF(N275="zákl. přenesená",J275,0)</f>
        <v>0</v>
      </c>
      <c r="BH275" s="232">
        <f>IF(N275="sníž. přenesená",J275,0)</f>
        <v>0</v>
      </c>
      <c r="BI275" s="232">
        <f>IF(N275="nulová",J275,0)</f>
        <v>0</v>
      </c>
      <c r="BJ275" s="24" t="s">
        <v>83</v>
      </c>
      <c r="BK275" s="232">
        <f>ROUND(I275*H275,2)</f>
        <v>0</v>
      </c>
      <c r="BL275" s="24" t="s">
        <v>138</v>
      </c>
      <c r="BM275" s="24" t="s">
        <v>835</v>
      </c>
    </row>
    <row r="276" s="1" customFormat="1" ht="16.5" customHeight="1">
      <c r="B276" s="46"/>
      <c r="C276" s="279" t="s">
        <v>474</v>
      </c>
      <c r="D276" s="279" t="s">
        <v>288</v>
      </c>
      <c r="E276" s="280" t="s">
        <v>480</v>
      </c>
      <c r="F276" s="281" t="s">
        <v>481</v>
      </c>
      <c r="G276" s="282" t="s">
        <v>477</v>
      </c>
      <c r="H276" s="283">
        <v>3</v>
      </c>
      <c r="I276" s="284"/>
      <c r="J276" s="285">
        <f>ROUND(I276*H276,2)</f>
        <v>0</v>
      </c>
      <c r="K276" s="281" t="s">
        <v>21</v>
      </c>
      <c r="L276" s="286"/>
      <c r="M276" s="287" t="s">
        <v>21</v>
      </c>
      <c r="N276" s="288" t="s">
        <v>46</v>
      </c>
      <c r="O276" s="47"/>
      <c r="P276" s="230">
        <f>O276*H276</f>
        <v>0</v>
      </c>
      <c r="Q276" s="230">
        <v>0</v>
      </c>
      <c r="R276" s="230">
        <f>Q276*H276</f>
        <v>0</v>
      </c>
      <c r="S276" s="230">
        <v>0</v>
      </c>
      <c r="T276" s="231">
        <f>S276*H276</f>
        <v>0</v>
      </c>
      <c r="AR276" s="24" t="s">
        <v>174</v>
      </c>
      <c r="AT276" s="24" t="s">
        <v>288</v>
      </c>
      <c r="AU276" s="24" t="s">
        <v>85</v>
      </c>
      <c r="AY276" s="24" t="s">
        <v>131</v>
      </c>
      <c r="BE276" s="232">
        <f>IF(N276="základní",J276,0)</f>
        <v>0</v>
      </c>
      <c r="BF276" s="232">
        <f>IF(N276="snížená",J276,0)</f>
        <v>0</v>
      </c>
      <c r="BG276" s="232">
        <f>IF(N276="zákl. přenesená",J276,0)</f>
        <v>0</v>
      </c>
      <c r="BH276" s="232">
        <f>IF(N276="sníž. přenesená",J276,0)</f>
        <v>0</v>
      </c>
      <c r="BI276" s="232">
        <f>IF(N276="nulová",J276,0)</f>
        <v>0</v>
      </c>
      <c r="BJ276" s="24" t="s">
        <v>83</v>
      </c>
      <c r="BK276" s="232">
        <f>ROUND(I276*H276,2)</f>
        <v>0</v>
      </c>
      <c r="BL276" s="24" t="s">
        <v>138</v>
      </c>
      <c r="BM276" s="24" t="s">
        <v>836</v>
      </c>
    </row>
    <row r="277" s="1" customFormat="1" ht="25.5" customHeight="1">
      <c r="B277" s="46"/>
      <c r="C277" s="221" t="s">
        <v>479</v>
      </c>
      <c r="D277" s="221" t="s">
        <v>133</v>
      </c>
      <c r="E277" s="222" t="s">
        <v>485</v>
      </c>
      <c r="F277" s="223" t="s">
        <v>486</v>
      </c>
      <c r="G277" s="224" t="s">
        <v>457</v>
      </c>
      <c r="H277" s="225">
        <v>10</v>
      </c>
      <c r="I277" s="226"/>
      <c r="J277" s="227">
        <f>ROUND(I277*H277,2)</f>
        <v>0</v>
      </c>
      <c r="K277" s="223" t="s">
        <v>137</v>
      </c>
      <c r="L277" s="72"/>
      <c r="M277" s="228" t="s">
        <v>21</v>
      </c>
      <c r="N277" s="229" t="s">
        <v>46</v>
      </c>
      <c r="O277" s="47"/>
      <c r="P277" s="230">
        <f>O277*H277</f>
        <v>0</v>
      </c>
      <c r="Q277" s="230">
        <v>0.31108000000000002</v>
      </c>
      <c r="R277" s="230">
        <f>Q277*H277</f>
        <v>3.1108000000000002</v>
      </c>
      <c r="S277" s="230">
        <v>0</v>
      </c>
      <c r="T277" s="231">
        <f>S277*H277</f>
        <v>0</v>
      </c>
      <c r="AR277" s="24" t="s">
        <v>138</v>
      </c>
      <c r="AT277" s="24" t="s">
        <v>133</v>
      </c>
      <c r="AU277" s="24" t="s">
        <v>85</v>
      </c>
      <c r="AY277" s="24" t="s">
        <v>131</v>
      </c>
      <c r="BE277" s="232">
        <f>IF(N277="základní",J277,0)</f>
        <v>0</v>
      </c>
      <c r="BF277" s="232">
        <f>IF(N277="snížená",J277,0)</f>
        <v>0</v>
      </c>
      <c r="BG277" s="232">
        <f>IF(N277="zákl. přenesená",J277,0)</f>
        <v>0</v>
      </c>
      <c r="BH277" s="232">
        <f>IF(N277="sníž. přenesená",J277,0)</f>
        <v>0</v>
      </c>
      <c r="BI277" s="232">
        <f>IF(N277="nulová",J277,0)</f>
        <v>0</v>
      </c>
      <c r="BJ277" s="24" t="s">
        <v>83</v>
      </c>
      <c r="BK277" s="232">
        <f>ROUND(I277*H277,2)</f>
        <v>0</v>
      </c>
      <c r="BL277" s="24" t="s">
        <v>138</v>
      </c>
      <c r="BM277" s="24" t="s">
        <v>837</v>
      </c>
    </row>
    <row r="278" s="12" customFormat="1">
      <c r="B278" s="244"/>
      <c r="C278" s="245"/>
      <c r="D278" s="235" t="s">
        <v>140</v>
      </c>
      <c r="E278" s="246" t="s">
        <v>21</v>
      </c>
      <c r="F278" s="247" t="s">
        <v>838</v>
      </c>
      <c r="G278" s="245"/>
      <c r="H278" s="248">
        <v>10</v>
      </c>
      <c r="I278" s="249"/>
      <c r="J278" s="245"/>
      <c r="K278" s="245"/>
      <c r="L278" s="250"/>
      <c r="M278" s="251"/>
      <c r="N278" s="252"/>
      <c r="O278" s="252"/>
      <c r="P278" s="252"/>
      <c r="Q278" s="252"/>
      <c r="R278" s="252"/>
      <c r="S278" s="252"/>
      <c r="T278" s="253"/>
      <c r="AT278" s="254" t="s">
        <v>140</v>
      </c>
      <c r="AU278" s="254" t="s">
        <v>85</v>
      </c>
      <c r="AV278" s="12" t="s">
        <v>85</v>
      </c>
      <c r="AW278" s="12" t="s">
        <v>39</v>
      </c>
      <c r="AX278" s="12" t="s">
        <v>83</v>
      </c>
      <c r="AY278" s="254" t="s">
        <v>131</v>
      </c>
    </row>
    <row r="279" s="10" customFormat="1" ht="29.88" customHeight="1">
      <c r="B279" s="205"/>
      <c r="C279" s="206"/>
      <c r="D279" s="207" t="s">
        <v>74</v>
      </c>
      <c r="E279" s="219" t="s">
        <v>180</v>
      </c>
      <c r="F279" s="219" t="s">
        <v>489</v>
      </c>
      <c r="G279" s="206"/>
      <c r="H279" s="206"/>
      <c r="I279" s="209"/>
      <c r="J279" s="220">
        <f>BK279</f>
        <v>0</v>
      </c>
      <c r="K279" s="206"/>
      <c r="L279" s="211"/>
      <c r="M279" s="212"/>
      <c r="N279" s="213"/>
      <c r="O279" s="213"/>
      <c r="P279" s="214">
        <f>P280+SUM(P281:P340)</f>
        <v>0</v>
      </c>
      <c r="Q279" s="213"/>
      <c r="R279" s="214">
        <f>R280+SUM(R281:R340)</f>
        <v>46.096559274000008</v>
      </c>
      <c r="S279" s="213"/>
      <c r="T279" s="215">
        <f>T280+SUM(T281:T340)</f>
        <v>4.4400000000000004</v>
      </c>
      <c r="AR279" s="216" t="s">
        <v>83</v>
      </c>
      <c r="AT279" s="217" t="s">
        <v>74</v>
      </c>
      <c r="AU279" s="217" t="s">
        <v>83</v>
      </c>
      <c r="AY279" s="216" t="s">
        <v>131</v>
      </c>
      <c r="BK279" s="218">
        <f>BK280+SUM(BK281:BK340)</f>
        <v>0</v>
      </c>
    </row>
    <row r="280" s="1" customFormat="1" ht="25.5" customHeight="1">
      <c r="B280" s="46"/>
      <c r="C280" s="221" t="s">
        <v>484</v>
      </c>
      <c r="D280" s="221" t="s">
        <v>133</v>
      </c>
      <c r="E280" s="222" t="s">
        <v>491</v>
      </c>
      <c r="F280" s="223" t="s">
        <v>492</v>
      </c>
      <c r="G280" s="224" t="s">
        <v>457</v>
      </c>
      <c r="H280" s="225">
        <v>1</v>
      </c>
      <c r="I280" s="226"/>
      <c r="J280" s="227">
        <f>ROUND(I280*H280,2)</f>
        <v>0</v>
      </c>
      <c r="K280" s="223" t="s">
        <v>137</v>
      </c>
      <c r="L280" s="72"/>
      <c r="M280" s="228" t="s">
        <v>21</v>
      </c>
      <c r="N280" s="229" t="s">
        <v>46</v>
      </c>
      <c r="O280" s="47"/>
      <c r="P280" s="230">
        <f>O280*H280</f>
        <v>0</v>
      </c>
      <c r="Q280" s="230">
        <v>0.00069999999999999999</v>
      </c>
      <c r="R280" s="230">
        <f>Q280*H280</f>
        <v>0.00069999999999999999</v>
      </c>
      <c r="S280" s="230">
        <v>0</v>
      </c>
      <c r="T280" s="231">
        <f>S280*H280</f>
        <v>0</v>
      </c>
      <c r="AR280" s="24" t="s">
        <v>138</v>
      </c>
      <c r="AT280" s="24" t="s">
        <v>133</v>
      </c>
      <c r="AU280" s="24" t="s">
        <v>85</v>
      </c>
      <c r="AY280" s="24" t="s">
        <v>131</v>
      </c>
      <c r="BE280" s="232">
        <f>IF(N280="základní",J280,0)</f>
        <v>0</v>
      </c>
      <c r="BF280" s="232">
        <f>IF(N280="snížená",J280,0)</f>
        <v>0</v>
      </c>
      <c r="BG280" s="232">
        <f>IF(N280="zákl. přenesená",J280,0)</f>
        <v>0</v>
      </c>
      <c r="BH280" s="232">
        <f>IF(N280="sníž. přenesená",J280,0)</f>
        <v>0</v>
      </c>
      <c r="BI280" s="232">
        <f>IF(N280="nulová",J280,0)</f>
        <v>0</v>
      </c>
      <c r="BJ280" s="24" t="s">
        <v>83</v>
      </c>
      <c r="BK280" s="232">
        <f>ROUND(I280*H280,2)</f>
        <v>0</v>
      </c>
      <c r="BL280" s="24" t="s">
        <v>138</v>
      </c>
      <c r="BM280" s="24" t="s">
        <v>839</v>
      </c>
    </row>
    <row r="281" s="11" customFormat="1">
      <c r="B281" s="233"/>
      <c r="C281" s="234"/>
      <c r="D281" s="235" t="s">
        <v>140</v>
      </c>
      <c r="E281" s="236" t="s">
        <v>21</v>
      </c>
      <c r="F281" s="237" t="s">
        <v>707</v>
      </c>
      <c r="G281" s="234"/>
      <c r="H281" s="236" t="s">
        <v>21</v>
      </c>
      <c r="I281" s="238"/>
      <c r="J281" s="234"/>
      <c r="K281" s="234"/>
      <c r="L281" s="239"/>
      <c r="M281" s="240"/>
      <c r="N281" s="241"/>
      <c r="O281" s="241"/>
      <c r="P281" s="241"/>
      <c r="Q281" s="241"/>
      <c r="R281" s="241"/>
      <c r="S281" s="241"/>
      <c r="T281" s="242"/>
      <c r="AT281" s="243" t="s">
        <v>140</v>
      </c>
      <c r="AU281" s="243" t="s">
        <v>85</v>
      </c>
      <c r="AV281" s="11" t="s">
        <v>83</v>
      </c>
      <c r="AW281" s="11" t="s">
        <v>39</v>
      </c>
      <c r="AX281" s="11" t="s">
        <v>75</v>
      </c>
      <c r="AY281" s="243" t="s">
        <v>131</v>
      </c>
    </row>
    <row r="282" s="12" customFormat="1">
      <c r="B282" s="244"/>
      <c r="C282" s="245"/>
      <c r="D282" s="235" t="s">
        <v>140</v>
      </c>
      <c r="E282" s="246" t="s">
        <v>21</v>
      </c>
      <c r="F282" s="247" t="s">
        <v>840</v>
      </c>
      <c r="G282" s="245"/>
      <c r="H282" s="248">
        <v>1</v>
      </c>
      <c r="I282" s="249"/>
      <c r="J282" s="245"/>
      <c r="K282" s="245"/>
      <c r="L282" s="250"/>
      <c r="M282" s="251"/>
      <c r="N282" s="252"/>
      <c r="O282" s="252"/>
      <c r="P282" s="252"/>
      <c r="Q282" s="252"/>
      <c r="R282" s="252"/>
      <c r="S282" s="252"/>
      <c r="T282" s="253"/>
      <c r="AT282" s="254" t="s">
        <v>140</v>
      </c>
      <c r="AU282" s="254" t="s">
        <v>85</v>
      </c>
      <c r="AV282" s="12" t="s">
        <v>85</v>
      </c>
      <c r="AW282" s="12" t="s">
        <v>39</v>
      </c>
      <c r="AX282" s="12" t="s">
        <v>83</v>
      </c>
      <c r="AY282" s="254" t="s">
        <v>131</v>
      </c>
    </row>
    <row r="283" s="1" customFormat="1" ht="25.5" customHeight="1">
      <c r="B283" s="46"/>
      <c r="C283" s="279" t="s">
        <v>490</v>
      </c>
      <c r="D283" s="279" t="s">
        <v>288</v>
      </c>
      <c r="E283" s="280" t="s">
        <v>498</v>
      </c>
      <c r="F283" s="281" t="s">
        <v>499</v>
      </c>
      <c r="G283" s="282" t="s">
        <v>457</v>
      </c>
      <c r="H283" s="283">
        <v>1</v>
      </c>
      <c r="I283" s="284"/>
      <c r="J283" s="285">
        <f>ROUND(I283*H283,2)</f>
        <v>0</v>
      </c>
      <c r="K283" s="281" t="s">
        <v>137</v>
      </c>
      <c r="L283" s="286"/>
      <c r="M283" s="287" t="s">
        <v>21</v>
      </c>
      <c r="N283" s="288" t="s">
        <v>46</v>
      </c>
      <c r="O283" s="47"/>
      <c r="P283" s="230">
        <f>O283*H283</f>
        <v>0</v>
      </c>
      <c r="Q283" s="230">
        <v>0.0030000000000000001</v>
      </c>
      <c r="R283" s="230">
        <f>Q283*H283</f>
        <v>0.0030000000000000001</v>
      </c>
      <c r="S283" s="230">
        <v>0</v>
      </c>
      <c r="T283" s="231">
        <f>S283*H283</f>
        <v>0</v>
      </c>
      <c r="AR283" s="24" t="s">
        <v>174</v>
      </c>
      <c r="AT283" s="24" t="s">
        <v>288</v>
      </c>
      <c r="AU283" s="24" t="s">
        <v>85</v>
      </c>
      <c r="AY283" s="24" t="s">
        <v>131</v>
      </c>
      <c r="BE283" s="232">
        <f>IF(N283="základní",J283,0)</f>
        <v>0</v>
      </c>
      <c r="BF283" s="232">
        <f>IF(N283="snížená",J283,0)</f>
        <v>0</v>
      </c>
      <c r="BG283" s="232">
        <f>IF(N283="zákl. přenesená",J283,0)</f>
        <v>0</v>
      </c>
      <c r="BH283" s="232">
        <f>IF(N283="sníž. přenesená",J283,0)</f>
        <v>0</v>
      </c>
      <c r="BI283" s="232">
        <f>IF(N283="nulová",J283,0)</f>
        <v>0</v>
      </c>
      <c r="BJ283" s="24" t="s">
        <v>83</v>
      </c>
      <c r="BK283" s="232">
        <f>ROUND(I283*H283,2)</f>
        <v>0</v>
      </c>
      <c r="BL283" s="24" t="s">
        <v>138</v>
      </c>
      <c r="BM283" s="24" t="s">
        <v>841</v>
      </c>
    </row>
    <row r="284" s="1" customFormat="1" ht="25.5" customHeight="1">
      <c r="B284" s="46"/>
      <c r="C284" s="279" t="s">
        <v>497</v>
      </c>
      <c r="D284" s="279" t="s">
        <v>288</v>
      </c>
      <c r="E284" s="280" t="s">
        <v>502</v>
      </c>
      <c r="F284" s="281" t="s">
        <v>503</v>
      </c>
      <c r="G284" s="282" t="s">
        <v>457</v>
      </c>
      <c r="H284" s="283">
        <v>1</v>
      </c>
      <c r="I284" s="284"/>
      <c r="J284" s="285">
        <f>ROUND(I284*H284,2)</f>
        <v>0</v>
      </c>
      <c r="K284" s="281" t="s">
        <v>137</v>
      </c>
      <c r="L284" s="286"/>
      <c r="M284" s="287" t="s">
        <v>21</v>
      </c>
      <c r="N284" s="288" t="s">
        <v>46</v>
      </c>
      <c r="O284" s="47"/>
      <c r="P284" s="230">
        <f>O284*H284</f>
        <v>0</v>
      </c>
      <c r="Q284" s="230">
        <v>0.0061000000000000004</v>
      </c>
      <c r="R284" s="230">
        <f>Q284*H284</f>
        <v>0.0061000000000000004</v>
      </c>
      <c r="S284" s="230">
        <v>0</v>
      </c>
      <c r="T284" s="231">
        <f>S284*H284</f>
        <v>0</v>
      </c>
      <c r="AR284" s="24" t="s">
        <v>174</v>
      </c>
      <c r="AT284" s="24" t="s">
        <v>288</v>
      </c>
      <c r="AU284" s="24" t="s">
        <v>85</v>
      </c>
      <c r="AY284" s="24" t="s">
        <v>131</v>
      </c>
      <c r="BE284" s="232">
        <f>IF(N284="základní",J284,0)</f>
        <v>0</v>
      </c>
      <c r="BF284" s="232">
        <f>IF(N284="snížená",J284,0)</f>
        <v>0</v>
      </c>
      <c r="BG284" s="232">
        <f>IF(N284="zákl. přenesená",J284,0)</f>
        <v>0</v>
      </c>
      <c r="BH284" s="232">
        <f>IF(N284="sníž. přenesená",J284,0)</f>
        <v>0</v>
      </c>
      <c r="BI284" s="232">
        <f>IF(N284="nulová",J284,0)</f>
        <v>0</v>
      </c>
      <c r="BJ284" s="24" t="s">
        <v>83</v>
      </c>
      <c r="BK284" s="232">
        <f>ROUND(I284*H284,2)</f>
        <v>0</v>
      </c>
      <c r="BL284" s="24" t="s">
        <v>138</v>
      </c>
      <c r="BM284" s="24" t="s">
        <v>842</v>
      </c>
    </row>
    <row r="285" s="1" customFormat="1" ht="25.5" customHeight="1">
      <c r="B285" s="46"/>
      <c r="C285" s="279" t="s">
        <v>501</v>
      </c>
      <c r="D285" s="279" t="s">
        <v>288</v>
      </c>
      <c r="E285" s="280" t="s">
        <v>506</v>
      </c>
      <c r="F285" s="281" t="s">
        <v>507</v>
      </c>
      <c r="G285" s="282" t="s">
        <v>457</v>
      </c>
      <c r="H285" s="283">
        <v>1</v>
      </c>
      <c r="I285" s="284"/>
      <c r="J285" s="285">
        <f>ROUND(I285*H285,2)</f>
        <v>0</v>
      </c>
      <c r="K285" s="281" t="s">
        <v>137</v>
      </c>
      <c r="L285" s="286"/>
      <c r="M285" s="287" t="s">
        <v>21</v>
      </c>
      <c r="N285" s="288" t="s">
        <v>46</v>
      </c>
      <c r="O285" s="47"/>
      <c r="P285" s="230">
        <f>O285*H285</f>
        <v>0</v>
      </c>
      <c r="Q285" s="230">
        <v>0.00010000000000000001</v>
      </c>
      <c r="R285" s="230">
        <f>Q285*H285</f>
        <v>0.00010000000000000001</v>
      </c>
      <c r="S285" s="230">
        <v>0</v>
      </c>
      <c r="T285" s="231">
        <f>S285*H285</f>
        <v>0</v>
      </c>
      <c r="AR285" s="24" t="s">
        <v>174</v>
      </c>
      <c r="AT285" s="24" t="s">
        <v>288</v>
      </c>
      <c r="AU285" s="24" t="s">
        <v>85</v>
      </c>
      <c r="AY285" s="24" t="s">
        <v>131</v>
      </c>
      <c r="BE285" s="232">
        <f>IF(N285="základní",J285,0)</f>
        <v>0</v>
      </c>
      <c r="BF285" s="232">
        <f>IF(N285="snížená",J285,0)</f>
        <v>0</v>
      </c>
      <c r="BG285" s="232">
        <f>IF(N285="zákl. přenesená",J285,0)</f>
        <v>0</v>
      </c>
      <c r="BH285" s="232">
        <f>IF(N285="sníž. přenesená",J285,0)</f>
        <v>0</v>
      </c>
      <c r="BI285" s="232">
        <f>IF(N285="nulová",J285,0)</f>
        <v>0</v>
      </c>
      <c r="BJ285" s="24" t="s">
        <v>83</v>
      </c>
      <c r="BK285" s="232">
        <f>ROUND(I285*H285,2)</f>
        <v>0</v>
      </c>
      <c r="BL285" s="24" t="s">
        <v>138</v>
      </c>
      <c r="BM285" s="24" t="s">
        <v>843</v>
      </c>
    </row>
    <row r="286" s="1" customFormat="1" ht="25.5" customHeight="1">
      <c r="B286" s="46"/>
      <c r="C286" s="279" t="s">
        <v>505</v>
      </c>
      <c r="D286" s="279" t="s">
        <v>288</v>
      </c>
      <c r="E286" s="280" t="s">
        <v>510</v>
      </c>
      <c r="F286" s="281" t="s">
        <v>511</v>
      </c>
      <c r="G286" s="282" t="s">
        <v>457</v>
      </c>
      <c r="H286" s="283">
        <v>2</v>
      </c>
      <c r="I286" s="284"/>
      <c r="J286" s="285">
        <f>ROUND(I286*H286,2)</f>
        <v>0</v>
      </c>
      <c r="K286" s="281" t="s">
        <v>284</v>
      </c>
      <c r="L286" s="286"/>
      <c r="M286" s="287" t="s">
        <v>21</v>
      </c>
      <c r="N286" s="288" t="s">
        <v>46</v>
      </c>
      <c r="O286" s="47"/>
      <c r="P286" s="230">
        <f>O286*H286</f>
        <v>0</v>
      </c>
      <c r="Q286" s="230">
        <v>0.00035</v>
      </c>
      <c r="R286" s="230">
        <f>Q286*H286</f>
        <v>0.00069999999999999999</v>
      </c>
      <c r="S286" s="230">
        <v>0</v>
      </c>
      <c r="T286" s="231">
        <f>S286*H286</f>
        <v>0</v>
      </c>
      <c r="AR286" s="24" t="s">
        <v>174</v>
      </c>
      <c r="AT286" s="24" t="s">
        <v>288</v>
      </c>
      <c r="AU286" s="24" t="s">
        <v>85</v>
      </c>
      <c r="AY286" s="24" t="s">
        <v>131</v>
      </c>
      <c r="BE286" s="232">
        <f>IF(N286="základní",J286,0)</f>
        <v>0</v>
      </c>
      <c r="BF286" s="232">
        <f>IF(N286="snížená",J286,0)</f>
        <v>0</v>
      </c>
      <c r="BG286" s="232">
        <f>IF(N286="zákl. přenesená",J286,0)</f>
        <v>0</v>
      </c>
      <c r="BH286" s="232">
        <f>IF(N286="sníž. přenesená",J286,0)</f>
        <v>0</v>
      </c>
      <c r="BI286" s="232">
        <f>IF(N286="nulová",J286,0)</f>
        <v>0</v>
      </c>
      <c r="BJ286" s="24" t="s">
        <v>83</v>
      </c>
      <c r="BK286" s="232">
        <f>ROUND(I286*H286,2)</f>
        <v>0</v>
      </c>
      <c r="BL286" s="24" t="s">
        <v>138</v>
      </c>
      <c r="BM286" s="24" t="s">
        <v>844</v>
      </c>
    </row>
    <row r="287" s="1" customFormat="1" ht="16.5" customHeight="1">
      <c r="B287" s="46"/>
      <c r="C287" s="279" t="s">
        <v>509</v>
      </c>
      <c r="D287" s="279" t="s">
        <v>288</v>
      </c>
      <c r="E287" s="280" t="s">
        <v>514</v>
      </c>
      <c r="F287" s="281" t="s">
        <v>515</v>
      </c>
      <c r="G287" s="282" t="s">
        <v>457</v>
      </c>
      <c r="H287" s="283">
        <v>1</v>
      </c>
      <c r="I287" s="284"/>
      <c r="J287" s="285">
        <f>ROUND(I287*H287,2)</f>
        <v>0</v>
      </c>
      <c r="K287" s="281" t="s">
        <v>137</v>
      </c>
      <c r="L287" s="286"/>
      <c r="M287" s="287" t="s">
        <v>21</v>
      </c>
      <c r="N287" s="288" t="s">
        <v>46</v>
      </c>
      <c r="O287" s="47"/>
      <c r="P287" s="230">
        <f>O287*H287</f>
        <v>0</v>
      </c>
      <c r="Q287" s="230">
        <v>0.0030000000000000001</v>
      </c>
      <c r="R287" s="230">
        <f>Q287*H287</f>
        <v>0.0030000000000000001</v>
      </c>
      <c r="S287" s="230">
        <v>0</v>
      </c>
      <c r="T287" s="231">
        <f>S287*H287</f>
        <v>0</v>
      </c>
      <c r="AR287" s="24" t="s">
        <v>174</v>
      </c>
      <c r="AT287" s="24" t="s">
        <v>288</v>
      </c>
      <c r="AU287" s="24" t="s">
        <v>85</v>
      </c>
      <c r="AY287" s="24" t="s">
        <v>131</v>
      </c>
      <c r="BE287" s="232">
        <f>IF(N287="základní",J287,0)</f>
        <v>0</v>
      </c>
      <c r="BF287" s="232">
        <f>IF(N287="snížená",J287,0)</f>
        <v>0</v>
      </c>
      <c r="BG287" s="232">
        <f>IF(N287="zákl. přenesená",J287,0)</f>
        <v>0</v>
      </c>
      <c r="BH287" s="232">
        <f>IF(N287="sníž. přenesená",J287,0)</f>
        <v>0</v>
      </c>
      <c r="BI287" s="232">
        <f>IF(N287="nulová",J287,0)</f>
        <v>0</v>
      </c>
      <c r="BJ287" s="24" t="s">
        <v>83</v>
      </c>
      <c r="BK287" s="232">
        <f>ROUND(I287*H287,2)</f>
        <v>0</v>
      </c>
      <c r="BL287" s="24" t="s">
        <v>138</v>
      </c>
      <c r="BM287" s="24" t="s">
        <v>845</v>
      </c>
    </row>
    <row r="288" s="11" customFormat="1">
      <c r="B288" s="233"/>
      <c r="C288" s="234"/>
      <c r="D288" s="235" t="s">
        <v>140</v>
      </c>
      <c r="E288" s="236" t="s">
        <v>21</v>
      </c>
      <c r="F288" s="237" t="s">
        <v>707</v>
      </c>
      <c r="G288" s="234"/>
      <c r="H288" s="236" t="s">
        <v>21</v>
      </c>
      <c r="I288" s="238"/>
      <c r="J288" s="234"/>
      <c r="K288" s="234"/>
      <c r="L288" s="239"/>
      <c r="M288" s="240"/>
      <c r="N288" s="241"/>
      <c r="O288" s="241"/>
      <c r="P288" s="241"/>
      <c r="Q288" s="241"/>
      <c r="R288" s="241"/>
      <c r="S288" s="241"/>
      <c r="T288" s="242"/>
      <c r="AT288" s="243" t="s">
        <v>140</v>
      </c>
      <c r="AU288" s="243" t="s">
        <v>85</v>
      </c>
      <c r="AV288" s="11" t="s">
        <v>83</v>
      </c>
      <c r="AW288" s="11" t="s">
        <v>39</v>
      </c>
      <c r="AX288" s="11" t="s">
        <v>75</v>
      </c>
      <c r="AY288" s="243" t="s">
        <v>131</v>
      </c>
    </row>
    <row r="289" s="12" customFormat="1">
      <c r="B289" s="244"/>
      <c r="C289" s="245"/>
      <c r="D289" s="235" t="s">
        <v>140</v>
      </c>
      <c r="E289" s="246" t="s">
        <v>21</v>
      </c>
      <c r="F289" s="247" t="s">
        <v>840</v>
      </c>
      <c r="G289" s="245"/>
      <c r="H289" s="248">
        <v>1</v>
      </c>
      <c r="I289" s="249"/>
      <c r="J289" s="245"/>
      <c r="K289" s="245"/>
      <c r="L289" s="250"/>
      <c r="M289" s="251"/>
      <c r="N289" s="252"/>
      <c r="O289" s="252"/>
      <c r="P289" s="252"/>
      <c r="Q289" s="252"/>
      <c r="R289" s="252"/>
      <c r="S289" s="252"/>
      <c r="T289" s="253"/>
      <c r="AT289" s="254" t="s">
        <v>140</v>
      </c>
      <c r="AU289" s="254" t="s">
        <v>85</v>
      </c>
      <c r="AV289" s="12" t="s">
        <v>85</v>
      </c>
      <c r="AW289" s="12" t="s">
        <v>39</v>
      </c>
      <c r="AX289" s="12" t="s">
        <v>83</v>
      </c>
      <c r="AY289" s="254" t="s">
        <v>131</v>
      </c>
    </row>
    <row r="290" s="1" customFormat="1" ht="25.5" customHeight="1">
      <c r="B290" s="46"/>
      <c r="C290" s="221" t="s">
        <v>517</v>
      </c>
      <c r="D290" s="221" t="s">
        <v>133</v>
      </c>
      <c r="E290" s="222" t="s">
        <v>522</v>
      </c>
      <c r="F290" s="223" t="s">
        <v>523</v>
      </c>
      <c r="G290" s="224" t="s">
        <v>457</v>
      </c>
      <c r="H290" s="225">
        <v>1</v>
      </c>
      <c r="I290" s="226"/>
      <c r="J290" s="227">
        <f>ROUND(I290*H290,2)</f>
        <v>0</v>
      </c>
      <c r="K290" s="223" t="s">
        <v>137</v>
      </c>
      <c r="L290" s="72"/>
      <c r="M290" s="228" t="s">
        <v>21</v>
      </c>
      <c r="N290" s="229" t="s">
        <v>46</v>
      </c>
      <c r="O290" s="47"/>
      <c r="P290" s="230">
        <f>O290*H290</f>
        <v>0</v>
      </c>
      <c r="Q290" s="230">
        <v>0.11240500000000001</v>
      </c>
      <c r="R290" s="230">
        <f>Q290*H290</f>
        <v>0.11240500000000001</v>
      </c>
      <c r="S290" s="230">
        <v>0</v>
      </c>
      <c r="T290" s="231">
        <f>S290*H290</f>
        <v>0</v>
      </c>
      <c r="AR290" s="24" t="s">
        <v>138</v>
      </c>
      <c r="AT290" s="24" t="s">
        <v>133</v>
      </c>
      <c r="AU290" s="24" t="s">
        <v>85</v>
      </c>
      <c r="AY290" s="24" t="s">
        <v>131</v>
      </c>
      <c r="BE290" s="232">
        <f>IF(N290="základní",J290,0)</f>
        <v>0</v>
      </c>
      <c r="BF290" s="232">
        <f>IF(N290="snížená",J290,0)</f>
        <v>0</v>
      </c>
      <c r="BG290" s="232">
        <f>IF(N290="zákl. přenesená",J290,0)</f>
        <v>0</v>
      </c>
      <c r="BH290" s="232">
        <f>IF(N290="sníž. přenesená",J290,0)</f>
        <v>0</v>
      </c>
      <c r="BI290" s="232">
        <f>IF(N290="nulová",J290,0)</f>
        <v>0</v>
      </c>
      <c r="BJ290" s="24" t="s">
        <v>83</v>
      </c>
      <c r="BK290" s="232">
        <f>ROUND(I290*H290,2)</f>
        <v>0</v>
      </c>
      <c r="BL290" s="24" t="s">
        <v>138</v>
      </c>
      <c r="BM290" s="24" t="s">
        <v>846</v>
      </c>
    </row>
    <row r="291" s="11" customFormat="1">
      <c r="B291" s="233"/>
      <c r="C291" s="234"/>
      <c r="D291" s="235" t="s">
        <v>140</v>
      </c>
      <c r="E291" s="236" t="s">
        <v>21</v>
      </c>
      <c r="F291" s="237" t="s">
        <v>707</v>
      </c>
      <c r="G291" s="234"/>
      <c r="H291" s="236" t="s">
        <v>21</v>
      </c>
      <c r="I291" s="238"/>
      <c r="J291" s="234"/>
      <c r="K291" s="234"/>
      <c r="L291" s="239"/>
      <c r="M291" s="240"/>
      <c r="N291" s="241"/>
      <c r="O291" s="241"/>
      <c r="P291" s="241"/>
      <c r="Q291" s="241"/>
      <c r="R291" s="241"/>
      <c r="S291" s="241"/>
      <c r="T291" s="242"/>
      <c r="AT291" s="243" t="s">
        <v>140</v>
      </c>
      <c r="AU291" s="243" t="s">
        <v>85</v>
      </c>
      <c r="AV291" s="11" t="s">
        <v>83</v>
      </c>
      <c r="AW291" s="11" t="s">
        <v>39</v>
      </c>
      <c r="AX291" s="11" t="s">
        <v>75</v>
      </c>
      <c r="AY291" s="243" t="s">
        <v>131</v>
      </c>
    </row>
    <row r="292" s="12" customFormat="1">
      <c r="B292" s="244"/>
      <c r="C292" s="245"/>
      <c r="D292" s="235" t="s">
        <v>140</v>
      </c>
      <c r="E292" s="246" t="s">
        <v>21</v>
      </c>
      <c r="F292" s="247" t="s">
        <v>840</v>
      </c>
      <c r="G292" s="245"/>
      <c r="H292" s="248">
        <v>1</v>
      </c>
      <c r="I292" s="249"/>
      <c r="J292" s="245"/>
      <c r="K292" s="245"/>
      <c r="L292" s="250"/>
      <c r="M292" s="251"/>
      <c r="N292" s="252"/>
      <c r="O292" s="252"/>
      <c r="P292" s="252"/>
      <c r="Q292" s="252"/>
      <c r="R292" s="252"/>
      <c r="S292" s="252"/>
      <c r="T292" s="253"/>
      <c r="AT292" s="254" t="s">
        <v>140</v>
      </c>
      <c r="AU292" s="254" t="s">
        <v>85</v>
      </c>
      <c r="AV292" s="12" t="s">
        <v>85</v>
      </c>
      <c r="AW292" s="12" t="s">
        <v>39</v>
      </c>
      <c r="AX292" s="12" t="s">
        <v>83</v>
      </c>
      <c r="AY292" s="254" t="s">
        <v>131</v>
      </c>
    </row>
    <row r="293" s="1" customFormat="1" ht="25.5" customHeight="1">
      <c r="B293" s="46"/>
      <c r="C293" s="221" t="s">
        <v>521</v>
      </c>
      <c r="D293" s="221" t="s">
        <v>133</v>
      </c>
      <c r="E293" s="222" t="s">
        <v>526</v>
      </c>
      <c r="F293" s="223" t="s">
        <v>527</v>
      </c>
      <c r="G293" s="224" t="s">
        <v>177</v>
      </c>
      <c r="H293" s="225">
        <v>2</v>
      </c>
      <c r="I293" s="226"/>
      <c r="J293" s="227">
        <f>ROUND(I293*H293,2)</f>
        <v>0</v>
      </c>
      <c r="K293" s="223" t="s">
        <v>137</v>
      </c>
      <c r="L293" s="72"/>
      <c r="M293" s="228" t="s">
        <v>21</v>
      </c>
      <c r="N293" s="229" t="s">
        <v>46</v>
      </c>
      <c r="O293" s="47"/>
      <c r="P293" s="230">
        <f>O293*H293</f>
        <v>0</v>
      </c>
      <c r="Q293" s="230">
        <v>0.000107</v>
      </c>
      <c r="R293" s="230">
        <f>Q293*H293</f>
        <v>0.000214</v>
      </c>
      <c r="S293" s="230">
        <v>0</v>
      </c>
      <c r="T293" s="231">
        <f>S293*H293</f>
        <v>0</v>
      </c>
      <c r="AR293" s="24" t="s">
        <v>138</v>
      </c>
      <c r="AT293" s="24" t="s">
        <v>133</v>
      </c>
      <c r="AU293" s="24" t="s">
        <v>85</v>
      </c>
      <c r="AY293" s="24" t="s">
        <v>131</v>
      </c>
      <c r="BE293" s="232">
        <f>IF(N293="základní",J293,0)</f>
        <v>0</v>
      </c>
      <c r="BF293" s="232">
        <f>IF(N293="snížená",J293,0)</f>
        <v>0</v>
      </c>
      <c r="BG293" s="232">
        <f>IF(N293="zákl. přenesená",J293,0)</f>
        <v>0</v>
      </c>
      <c r="BH293" s="232">
        <f>IF(N293="sníž. přenesená",J293,0)</f>
        <v>0</v>
      </c>
      <c r="BI293" s="232">
        <f>IF(N293="nulová",J293,0)</f>
        <v>0</v>
      </c>
      <c r="BJ293" s="24" t="s">
        <v>83</v>
      </c>
      <c r="BK293" s="232">
        <f>ROUND(I293*H293,2)</f>
        <v>0</v>
      </c>
      <c r="BL293" s="24" t="s">
        <v>138</v>
      </c>
      <c r="BM293" s="24" t="s">
        <v>847</v>
      </c>
    </row>
    <row r="294" s="1" customFormat="1">
      <c r="B294" s="46"/>
      <c r="C294" s="74"/>
      <c r="D294" s="235" t="s">
        <v>146</v>
      </c>
      <c r="E294" s="74"/>
      <c r="F294" s="255" t="s">
        <v>529</v>
      </c>
      <c r="G294" s="74"/>
      <c r="H294" s="74"/>
      <c r="I294" s="191"/>
      <c r="J294" s="74"/>
      <c r="K294" s="74"/>
      <c r="L294" s="72"/>
      <c r="M294" s="256"/>
      <c r="N294" s="47"/>
      <c r="O294" s="47"/>
      <c r="P294" s="47"/>
      <c r="Q294" s="47"/>
      <c r="R294" s="47"/>
      <c r="S294" s="47"/>
      <c r="T294" s="95"/>
      <c r="AT294" s="24" t="s">
        <v>146</v>
      </c>
      <c r="AU294" s="24" t="s">
        <v>85</v>
      </c>
    </row>
    <row r="295" s="11" customFormat="1">
      <c r="B295" s="233"/>
      <c r="C295" s="234"/>
      <c r="D295" s="235" t="s">
        <v>140</v>
      </c>
      <c r="E295" s="236" t="s">
        <v>21</v>
      </c>
      <c r="F295" s="237" t="s">
        <v>707</v>
      </c>
      <c r="G295" s="234"/>
      <c r="H295" s="236" t="s">
        <v>21</v>
      </c>
      <c r="I295" s="238"/>
      <c r="J295" s="234"/>
      <c r="K295" s="234"/>
      <c r="L295" s="239"/>
      <c r="M295" s="240"/>
      <c r="N295" s="241"/>
      <c r="O295" s="241"/>
      <c r="P295" s="241"/>
      <c r="Q295" s="241"/>
      <c r="R295" s="241"/>
      <c r="S295" s="241"/>
      <c r="T295" s="242"/>
      <c r="AT295" s="243" t="s">
        <v>140</v>
      </c>
      <c r="AU295" s="243" t="s">
        <v>85</v>
      </c>
      <c r="AV295" s="11" t="s">
        <v>83</v>
      </c>
      <c r="AW295" s="11" t="s">
        <v>39</v>
      </c>
      <c r="AX295" s="11" t="s">
        <v>75</v>
      </c>
      <c r="AY295" s="243" t="s">
        <v>131</v>
      </c>
    </row>
    <row r="296" s="12" customFormat="1">
      <c r="B296" s="244"/>
      <c r="C296" s="245"/>
      <c r="D296" s="235" t="s">
        <v>140</v>
      </c>
      <c r="E296" s="246" t="s">
        <v>21</v>
      </c>
      <c r="F296" s="247" t="s">
        <v>848</v>
      </c>
      <c r="G296" s="245"/>
      <c r="H296" s="248">
        <v>2</v>
      </c>
      <c r="I296" s="249"/>
      <c r="J296" s="245"/>
      <c r="K296" s="245"/>
      <c r="L296" s="250"/>
      <c r="M296" s="251"/>
      <c r="N296" s="252"/>
      <c r="O296" s="252"/>
      <c r="P296" s="252"/>
      <c r="Q296" s="252"/>
      <c r="R296" s="252"/>
      <c r="S296" s="252"/>
      <c r="T296" s="253"/>
      <c r="AT296" s="254" t="s">
        <v>140</v>
      </c>
      <c r="AU296" s="254" t="s">
        <v>85</v>
      </c>
      <c r="AV296" s="12" t="s">
        <v>85</v>
      </c>
      <c r="AW296" s="12" t="s">
        <v>39</v>
      </c>
      <c r="AX296" s="12" t="s">
        <v>83</v>
      </c>
      <c r="AY296" s="254" t="s">
        <v>131</v>
      </c>
    </row>
    <row r="297" s="1" customFormat="1" ht="51" customHeight="1">
      <c r="B297" s="46"/>
      <c r="C297" s="221" t="s">
        <v>525</v>
      </c>
      <c r="D297" s="221" t="s">
        <v>133</v>
      </c>
      <c r="E297" s="222" t="s">
        <v>532</v>
      </c>
      <c r="F297" s="223" t="s">
        <v>533</v>
      </c>
      <c r="G297" s="224" t="s">
        <v>177</v>
      </c>
      <c r="H297" s="225">
        <v>102</v>
      </c>
      <c r="I297" s="226"/>
      <c r="J297" s="227">
        <f>ROUND(I297*H297,2)</f>
        <v>0</v>
      </c>
      <c r="K297" s="223" t="s">
        <v>137</v>
      </c>
      <c r="L297" s="72"/>
      <c r="M297" s="228" t="s">
        <v>21</v>
      </c>
      <c r="N297" s="229" t="s">
        <v>46</v>
      </c>
      <c r="O297" s="47"/>
      <c r="P297" s="230">
        <f>O297*H297</f>
        <v>0</v>
      </c>
      <c r="Q297" s="230">
        <v>0.080876400000000001</v>
      </c>
      <c r="R297" s="230">
        <f>Q297*H297</f>
        <v>8.2493928000000007</v>
      </c>
      <c r="S297" s="230">
        <v>0</v>
      </c>
      <c r="T297" s="231">
        <f>S297*H297</f>
        <v>0</v>
      </c>
      <c r="AR297" s="24" t="s">
        <v>138</v>
      </c>
      <c r="AT297" s="24" t="s">
        <v>133</v>
      </c>
      <c r="AU297" s="24" t="s">
        <v>85</v>
      </c>
      <c r="AY297" s="24" t="s">
        <v>131</v>
      </c>
      <c r="BE297" s="232">
        <f>IF(N297="základní",J297,0)</f>
        <v>0</v>
      </c>
      <c r="BF297" s="232">
        <f>IF(N297="snížená",J297,0)</f>
        <v>0</v>
      </c>
      <c r="BG297" s="232">
        <f>IF(N297="zákl. přenesená",J297,0)</f>
        <v>0</v>
      </c>
      <c r="BH297" s="232">
        <f>IF(N297="sníž. přenesená",J297,0)</f>
        <v>0</v>
      </c>
      <c r="BI297" s="232">
        <f>IF(N297="nulová",J297,0)</f>
        <v>0</v>
      </c>
      <c r="BJ297" s="24" t="s">
        <v>83</v>
      </c>
      <c r="BK297" s="232">
        <f>ROUND(I297*H297,2)</f>
        <v>0</v>
      </c>
      <c r="BL297" s="24" t="s">
        <v>138</v>
      </c>
      <c r="BM297" s="24" t="s">
        <v>849</v>
      </c>
    </row>
    <row r="298" s="11" customFormat="1">
      <c r="B298" s="233"/>
      <c r="C298" s="234"/>
      <c r="D298" s="235" t="s">
        <v>140</v>
      </c>
      <c r="E298" s="236" t="s">
        <v>21</v>
      </c>
      <c r="F298" s="237" t="s">
        <v>784</v>
      </c>
      <c r="G298" s="234"/>
      <c r="H298" s="236" t="s">
        <v>21</v>
      </c>
      <c r="I298" s="238"/>
      <c r="J298" s="234"/>
      <c r="K298" s="234"/>
      <c r="L298" s="239"/>
      <c r="M298" s="240"/>
      <c r="N298" s="241"/>
      <c r="O298" s="241"/>
      <c r="P298" s="241"/>
      <c r="Q298" s="241"/>
      <c r="R298" s="241"/>
      <c r="S298" s="241"/>
      <c r="T298" s="242"/>
      <c r="AT298" s="243" t="s">
        <v>140</v>
      </c>
      <c r="AU298" s="243" t="s">
        <v>85</v>
      </c>
      <c r="AV298" s="11" t="s">
        <v>83</v>
      </c>
      <c r="AW298" s="11" t="s">
        <v>39</v>
      </c>
      <c r="AX298" s="11" t="s">
        <v>75</v>
      </c>
      <c r="AY298" s="243" t="s">
        <v>131</v>
      </c>
    </row>
    <row r="299" s="12" customFormat="1">
      <c r="B299" s="244"/>
      <c r="C299" s="245"/>
      <c r="D299" s="235" t="s">
        <v>140</v>
      </c>
      <c r="E299" s="246" t="s">
        <v>21</v>
      </c>
      <c r="F299" s="247" t="s">
        <v>850</v>
      </c>
      <c r="G299" s="245"/>
      <c r="H299" s="248">
        <v>102</v>
      </c>
      <c r="I299" s="249"/>
      <c r="J299" s="245"/>
      <c r="K299" s="245"/>
      <c r="L299" s="250"/>
      <c r="M299" s="251"/>
      <c r="N299" s="252"/>
      <c r="O299" s="252"/>
      <c r="P299" s="252"/>
      <c r="Q299" s="252"/>
      <c r="R299" s="252"/>
      <c r="S299" s="252"/>
      <c r="T299" s="253"/>
      <c r="AT299" s="254" t="s">
        <v>140</v>
      </c>
      <c r="AU299" s="254" t="s">
        <v>85</v>
      </c>
      <c r="AV299" s="12" t="s">
        <v>85</v>
      </c>
      <c r="AW299" s="12" t="s">
        <v>39</v>
      </c>
      <c r="AX299" s="12" t="s">
        <v>83</v>
      </c>
      <c r="AY299" s="254" t="s">
        <v>131</v>
      </c>
    </row>
    <row r="300" s="1" customFormat="1" ht="25.5" customHeight="1">
      <c r="B300" s="46"/>
      <c r="C300" s="279" t="s">
        <v>531</v>
      </c>
      <c r="D300" s="279" t="s">
        <v>288</v>
      </c>
      <c r="E300" s="280" t="s">
        <v>537</v>
      </c>
      <c r="F300" s="281" t="s">
        <v>538</v>
      </c>
      <c r="G300" s="282" t="s">
        <v>457</v>
      </c>
      <c r="H300" s="283">
        <v>208.08000000000001</v>
      </c>
      <c r="I300" s="284"/>
      <c r="J300" s="285">
        <f>ROUND(I300*H300,2)</f>
        <v>0</v>
      </c>
      <c r="K300" s="281" t="s">
        <v>137</v>
      </c>
      <c r="L300" s="286"/>
      <c r="M300" s="287" t="s">
        <v>21</v>
      </c>
      <c r="N300" s="288" t="s">
        <v>46</v>
      </c>
      <c r="O300" s="47"/>
      <c r="P300" s="230">
        <f>O300*H300</f>
        <v>0</v>
      </c>
      <c r="Q300" s="230">
        <v>0.023</v>
      </c>
      <c r="R300" s="230">
        <f>Q300*H300</f>
        <v>4.7858400000000003</v>
      </c>
      <c r="S300" s="230">
        <v>0</v>
      </c>
      <c r="T300" s="231">
        <f>S300*H300</f>
        <v>0</v>
      </c>
      <c r="AR300" s="24" t="s">
        <v>174</v>
      </c>
      <c r="AT300" s="24" t="s">
        <v>288</v>
      </c>
      <c r="AU300" s="24" t="s">
        <v>85</v>
      </c>
      <c r="AY300" s="24" t="s">
        <v>131</v>
      </c>
      <c r="BE300" s="232">
        <f>IF(N300="základní",J300,0)</f>
        <v>0</v>
      </c>
      <c r="BF300" s="232">
        <f>IF(N300="snížená",J300,0)</f>
        <v>0</v>
      </c>
      <c r="BG300" s="232">
        <f>IF(N300="zákl. přenesená",J300,0)</f>
        <v>0</v>
      </c>
      <c r="BH300" s="232">
        <f>IF(N300="sníž. přenesená",J300,0)</f>
        <v>0</v>
      </c>
      <c r="BI300" s="232">
        <f>IF(N300="nulová",J300,0)</f>
        <v>0</v>
      </c>
      <c r="BJ300" s="24" t="s">
        <v>83</v>
      </c>
      <c r="BK300" s="232">
        <f>ROUND(I300*H300,2)</f>
        <v>0</v>
      </c>
      <c r="BL300" s="24" t="s">
        <v>138</v>
      </c>
      <c r="BM300" s="24" t="s">
        <v>851</v>
      </c>
    </row>
    <row r="301" s="12" customFormat="1">
      <c r="B301" s="244"/>
      <c r="C301" s="245"/>
      <c r="D301" s="235" t="s">
        <v>140</v>
      </c>
      <c r="E301" s="246" t="s">
        <v>21</v>
      </c>
      <c r="F301" s="247" t="s">
        <v>852</v>
      </c>
      <c r="G301" s="245"/>
      <c r="H301" s="248">
        <v>208.08000000000001</v>
      </c>
      <c r="I301" s="249"/>
      <c r="J301" s="245"/>
      <c r="K301" s="245"/>
      <c r="L301" s="250"/>
      <c r="M301" s="251"/>
      <c r="N301" s="252"/>
      <c r="O301" s="252"/>
      <c r="P301" s="252"/>
      <c r="Q301" s="252"/>
      <c r="R301" s="252"/>
      <c r="S301" s="252"/>
      <c r="T301" s="253"/>
      <c r="AT301" s="254" t="s">
        <v>140</v>
      </c>
      <c r="AU301" s="254" t="s">
        <v>85</v>
      </c>
      <c r="AV301" s="12" t="s">
        <v>85</v>
      </c>
      <c r="AW301" s="12" t="s">
        <v>39</v>
      </c>
      <c r="AX301" s="12" t="s">
        <v>83</v>
      </c>
      <c r="AY301" s="254" t="s">
        <v>131</v>
      </c>
    </row>
    <row r="302" s="1" customFormat="1" ht="38.25" customHeight="1">
      <c r="B302" s="46"/>
      <c r="C302" s="221" t="s">
        <v>536</v>
      </c>
      <c r="D302" s="221" t="s">
        <v>133</v>
      </c>
      <c r="E302" s="222" t="s">
        <v>542</v>
      </c>
      <c r="F302" s="223" t="s">
        <v>543</v>
      </c>
      <c r="G302" s="224" t="s">
        <v>177</v>
      </c>
      <c r="H302" s="225">
        <v>111</v>
      </c>
      <c r="I302" s="226"/>
      <c r="J302" s="227">
        <f>ROUND(I302*H302,2)</f>
        <v>0</v>
      </c>
      <c r="K302" s="223" t="s">
        <v>137</v>
      </c>
      <c r="L302" s="72"/>
      <c r="M302" s="228" t="s">
        <v>21</v>
      </c>
      <c r="N302" s="229" t="s">
        <v>46</v>
      </c>
      <c r="O302" s="47"/>
      <c r="P302" s="230">
        <f>O302*H302</f>
        <v>0</v>
      </c>
      <c r="Q302" s="230">
        <v>0.15539952000000001</v>
      </c>
      <c r="R302" s="230">
        <f>Q302*H302</f>
        <v>17.249346720000002</v>
      </c>
      <c r="S302" s="230">
        <v>0</v>
      </c>
      <c r="T302" s="231">
        <f>S302*H302</f>
        <v>0</v>
      </c>
      <c r="AR302" s="24" t="s">
        <v>138</v>
      </c>
      <c r="AT302" s="24" t="s">
        <v>133</v>
      </c>
      <c r="AU302" s="24" t="s">
        <v>85</v>
      </c>
      <c r="AY302" s="24" t="s">
        <v>131</v>
      </c>
      <c r="BE302" s="232">
        <f>IF(N302="základní",J302,0)</f>
        <v>0</v>
      </c>
      <c r="BF302" s="232">
        <f>IF(N302="snížená",J302,0)</f>
        <v>0</v>
      </c>
      <c r="BG302" s="232">
        <f>IF(N302="zákl. přenesená",J302,0)</f>
        <v>0</v>
      </c>
      <c r="BH302" s="232">
        <f>IF(N302="sníž. přenesená",J302,0)</f>
        <v>0</v>
      </c>
      <c r="BI302" s="232">
        <f>IF(N302="nulová",J302,0)</f>
        <v>0</v>
      </c>
      <c r="BJ302" s="24" t="s">
        <v>83</v>
      </c>
      <c r="BK302" s="232">
        <f>ROUND(I302*H302,2)</f>
        <v>0</v>
      </c>
      <c r="BL302" s="24" t="s">
        <v>138</v>
      </c>
      <c r="BM302" s="24" t="s">
        <v>853</v>
      </c>
    </row>
    <row r="303" s="11" customFormat="1">
      <c r="B303" s="233"/>
      <c r="C303" s="234"/>
      <c r="D303" s="235" t="s">
        <v>140</v>
      </c>
      <c r="E303" s="236" t="s">
        <v>21</v>
      </c>
      <c r="F303" s="237" t="s">
        <v>784</v>
      </c>
      <c r="G303" s="234"/>
      <c r="H303" s="236" t="s">
        <v>21</v>
      </c>
      <c r="I303" s="238"/>
      <c r="J303" s="234"/>
      <c r="K303" s="234"/>
      <c r="L303" s="239"/>
      <c r="M303" s="240"/>
      <c r="N303" s="241"/>
      <c r="O303" s="241"/>
      <c r="P303" s="241"/>
      <c r="Q303" s="241"/>
      <c r="R303" s="241"/>
      <c r="S303" s="241"/>
      <c r="T303" s="242"/>
      <c r="AT303" s="243" t="s">
        <v>140</v>
      </c>
      <c r="AU303" s="243" t="s">
        <v>85</v>
      </c>
      <c r="AV303" s="11" t="s">
        <v>83</v>
      </c>
      <c r="AW303" s="11" t="s">
        <v>39</v>
      </c>
      <c r="AX303" s="11" t="s">
        <v>75</v>
      </c>
      <c r="AY303" s="243" t="s">
        <v>131</v>
      </c>
    </row>
    <row r="304" s="12" customFormat="1">
      <c r="B304" s="244"/>
      <c r="C304" s="245"/>
      <c r="D304" s="235" t="s">
        <v>140</v>
      </c>
      <c r="E304" s="246" t="s">
        <v>21</v>
      </c>
      <c r="F304" s="247" t="s">
        <v>854</v>
      </c>
      <c r="G304" s="245"/>
      <c r="H304" s="248">
        <v>71.5</v>
      </c>
      <c r="I304" s="249"/>
      <c r="J304" s="245"/>
      <c r="K304" s="245"/>
      <c r="L304" s="250"/>
      <c r="M304" s="251"/>
      <c r="N304" s="252"/>
      <c r="O304" s="252"/>
      <c r="P304" s="252"/>
      <c r="Q304" s="252"/>
      <c r="R304" s="252"/>
      <c r="S304" s="252"/>
      <c r="T304" s="253"/>
      <c r="AT304" s="254" t="s">
        <v>140</v>
      </c>
      <c r="AU304" s="254" t="s">
        <v>85</v>
      </c>
      <c r="AV304" s="12" t="s">
        <v>85</v>
      </c>
      <c r="AW304" s="12" t="s">
        <v>39</v>
      </c>
      <c r="AX304" s="12" t="s">
        <v>75</v>
      </c>
      <c r="AY304" s="254" t="s">
        <v>131</v>
      </c>
    </row>
    <row r="305" s="12" customFormat="1">
      <c r="B305" s="244"/>
      <c r="C305" s="245"/>
      <c r="D305" s="235" t="s">
        <v>140</v>
      </c>
      <c r="E305" s="246" t="s">
        <v>21</v>
      </c>
      <c r="F305" s="247" t="s">
        <v>855</v>
      </c>
      <c r="G305" s="245"/>
      <c r="H305" s="248">
        <v>31.5</v>
      </c>
      <c r="I305" s="249"/>
      <c r="J305" s="245"/>
      <c r="K305" s="245"/>
      <c r="L305" s="250"/>
      <c r="M305" s="251"/>
      <c r="N305" s="252"/>
      <c r="O305" s="252"/>
      <c r="P305" s="252"/>
      <c r="Q305" s="252"/>
      <c r="R305" s="252"/>
      <c r="S305" s="252"/>
      <c r="T305" s="253"/>
      <c r="AT305" s="254" t="s">
        <v>140</v>
      </c>
      <c r="AU305" s="254" t="s">
        <v>85</v>
      </c>
      <c r="AV305" s="12" t="s">
        <v>85</v>
      </c>
      <c r="AW305" s="12" t="s">
        <v>39</v>
      </c>
      <c r="AX305" s="12" t="s">
        <v>75</v>
      </c>
      <c r="AY305" s="254" t="s">
        <v>131</v>
      </c>
    </row>
    <row r="306" s="12" customFormat="1">
      <c r="B306" s="244"/>
      <c r="C306" s="245"/>
      <c r="D306" s="235" t="s">
        <v>140</v>
      </c>
      <c r="E306" s="246" t="s">
        <v>21</v>
      </c>
      <c r="F306" s="247" t="s">
        <v>856</v>
      </c>
      <c r="G306" s="245"/>
      <c r="H306" s="248">
        <v>8</v>
      </c>
      <c r="I306" s="249"/>
      <c r="J306" s="245"/>
      <c r="K306" s="245"/>
      <c r="L306" s="250"/>
      <c r="M306" s="251"/>
      <c r="N306" s="252"/>
      <c r="O306" s="252"/>
      <c r="P306" s="252"/>
      <c r="Q306" s="252"/>
      <c r="R306" s="252"/>
      <c r="S306" s="252"/>
      <c r="T306" s="253"/>
      <c r="AT306" s="254" t="s">
        <v>140</v>
      </c>
      <c r="AU306" s="254" t="s">
        <v>85</v>
      </c>
      <c r="AV306" s="12" t="s">
        <v>85</v>
      </c>
      <c r="AW306" s="12" t="s">
        <v>39</v>
      </c>
      <c r="AX306" s="12" t="s">
        <v>75</v>
      </c>
      <c r="AY306" s="254" t="s">
        <v>131</v>
      </c>
    </row>
    <row r="307" s="14" customFormat="1">
      <c r="B307" s="268"/>
      <c r="C307" s="269"/>
      <c r="D307" s="235" t="s">
        <v>140</v>
      </c>
      <c r="E307" s="270" t="s">
        <v>21</v>
      </c>
      <c r="F307" s="271" t="s">
        <v>208</v>
      </c>
      <c r="G307" s="269"/>
      <c r="H307" s="272">
        <v>111</v>
      </c>
      <c r="I307" s="273"/>
      <c r="J307" s="269"/>
      <c r="K307" s="269"/>
      <c r="L307" s="274"/>
      <c r="M307" s="275"/>
      <c r="N307" s="276"/>
      <c r="O307" s="276"/>
      <c r="P307" s="276"/>
      <c r="Q307" s="276"/>
      <c r="R307" s="276"/>
      <c r="S307" s="276"/>
      <c r="T307" s="277"/>
      <c r="AT307" s="278" t="s">
        <v>140</v>
      </c>
      <c r="AU307" s="278" t="s">
        <v>85</v>
      </c>
      <c r="AV307" s="14" t="s">
        <v>138</v>
      </c>
      <c r="AW307" s="14" t="s">
        <v>39</v>
      </c>
      <c r="AX307" s="14" t="s">
        <v>83</v>
      </c>
      <c r="AY307" s="278" t="s">
        <v>131</v>
      </c>
    </row>
    <row r="308" s="1" customFormat="1" ht="25.5" customHeight="1">
      <c r="B308" s="46"/>
      <c r="C308" s="279" t="s">
        <v>541</v>
      </c>
      <c r="D308" s="279" t="s">
        <v>288</v>
      </c>
      <c r="E308" s="280" t="s">
        <v>549</v>
      </c>
      <c r="F308" s="281" t="s">
        <v>550</v>
      </c>
      <c r="G308" s="282" t="s">
        <v>457</v>
      </c>
      <c r="H308" s="283">
        <v>8</v>
      </c>
      <c r="I308" s="284"/>
      <c r="J308" s="285">
        <f>ROUND(I308*H308,2)</f>
        <v>0</v>
      </c>
      <c r="K308" s="281" t="s">
        <v>137</v>
      </c>
      <c r="L308" s="286"/>
      <c r="M308" s="287" t="s">
        <v>21</v>
      </c>
      <c r="N308" s="288" t="s">
        <v>46</v>
      </c>
      <c r="O308" s="47"/>
      <c r="P308" s="230">
        <f>O308*H308</f>
        <v>0</v>
      </c>
      <c r="Q308" s="230">
        <v>0.064000000000000001</v>
      </c>
      <c r="R308" s="230">
        <f>Q308*H308</f>
        <v>0.51200000000000001</v>
      </c>
      <c r="S308" s="230">
        <v>0</v>
      </c>
      <c r="T308" s="231">
        <f>S308*H308</f>
        <v>0</v>
      </c>
      <c r="AR308" s="24" t="s">
        <v>174</v>
      </c>
      <c r="AT308" s="24" t="s">
        <v>288</v>
      </c>
      <c r="AU308" s="24" t="s">
        <v>85</v>
      </c>
      <c r="AY308" s="24" t="s">
        <v>131</v>
      </c>
      <c r="BE308" s="232">
        <f>IF(N308="základní",J308,0)</f>
        <v>0</v>
      </c>
      <c r="BF308" s="232">
        <f>IF(N308="snížená",J308,0)</f>
        <v>0</v>
      </c>
      <c r="BG308" s="232">
        <f>IF(N308="zákl. přenesená",J308,0)</f>
        <v>0</v>
      </c>
      <c r="BH308" s="232">
        <f>IF(N308="sníž. přenesená",J308,0)</f>
        <v>0</v>
      </c>
      <c r="BI308" s="232">
        <f>IF(N308="nulová",J308,0)</f>
        <v>0</v>
      </c>
      <c r="BJ308" s="24" t="s">
        <v>83</v>
      </c>
      <c r="BK308" s="232">
        <f>ROUND(I308*H308,2)</f>
        <v>0</v>
      </c>
      <c r="BL308" s="24" t="s">
        <v>138</v>
      </c>
      <c r="BM308" s="24" t="s">
        <v>857</v>
      </c>
    </row>
    <row r="309" s="12" customFormat="1">
      <c r="B309" s="244"/>
      <c r="C309" s="245"/>
      <c r="D309" s="235" t="s">
        <v>140</v>
      </c>
      <c r="E309" s="246" t="s">
        <v>21</v>
      </c>
      <c r="F309" s="247" t="s">
        <v>858</v>
      </c>
      <c r="G309" s="245"/>
      <c r="H309" s="248">
        <v>8</v>
      </c>
      <c r="I309" s="249"/>
      <c r="J309" s="245"/>
      <c r="K309" s="245"/>
      <c r="L309" s="250"/>
      <c r="M309" s="251"/>
      <c r="N309" s="252"/>
      <c r="O309" s="252"/>
      <c r="P309" s="252"/>
      <c r="Q309" s="252"/>
      <c r="R309" s="252"/>
      <c r="S309" s="252"/>
      <c r="T309" s="253"/>
      <c r="AT309" s="254" t="s">
        <v>140</v>
      </c>
      <c r="AU309" s="254" t="s">
        <v>85</v>
      </c>
      <c r="AV309" s="12" t="s">
        <v>85</v>
      </c>
      <c r="AW309" s="12" t="s">
        <v>39</v>
      </c>
      <c r="AX309" s="12" t="s">
        <v>83</v>
      </c>
      <c r="AY309" s="254" t="s">
        <v>131</v>
      </c>
    </row>
    <row r="310" s="1" customFormat="1" ht="25.5" customHeight="1">
      <c r="B310" s="46"/>
      <c r="C310" s="279" t="s">
        <v>548</v>
      </c>
      <c r="D310" s="279" t="s">
        <v>288</v>
      </c>
      <c r="E310" s="280" t="s">
        <v>554</v>
      </c>
      <c r="F310" s="281" t="s">
        <v>555</v>
      </c>
      <c r="G310" s="282" t="s">
        <v>457</v>
      </c>
      <c r="H310" s="283">
        <v>32.130000000000003</v>
      </c>
      <c r="I310" s="284"/>
      <c r="J310" s="285">
        <f>ROUND(I310*H310,2)</f>
        <v>0</v>
      </c>
      <c r="K310" s="281" t="s">
        <v>137</v>
      </c>
      <c r="L310" s="286"/>
      <c r="M310" s="287" t="s">
        <v>21</v>
      </c>
      <c r="N310" s="288" t="s">
        <v>46</v>
      </c>
      <c r="O310" s="47"/>
      <c r="P310" s="230">
        <f>O310*H310</f>
        <v>0</v>
      </c>
      <c r="Q310" s="230">
        <v>0.048300000000000003</v>
      </c>
      <c r="R310" s="230">
        <f>Q310*H310</f>
        <v>1.5518790000000002</v>
      </c>
      <c r="S310" s="230">
        <v>0</v>
      </c>
      <c r="T310" s="231">
        <f>S310*H310</f>
        <v>0</v>
      </c>
      <c r="AR310" s="24" t="s">
        <v>174</v>
      </c>
      <c r="AT310" s="24" t="s">
        <v>288</v>
      </c>
      <c r="AU310" s="24" t="s">
        <v>85</v>
      </c>
      <c r="AY310" s="24" t="s">
        <v>131</v>
      </c>
      <c r="BE310" s="232">
        <f>IF(N310="základní",J310,0)</f>
        <v>0</v>
      </c>
      <c r="BF310" s="232">
        <f>IF(N310="snížená",J310,0)</f>
        <v>0</v>
      </c>
      <c r="BG310" s="232">
        <f>IF(N310="zákl. přenesená",J310,0)</f>
        <v>0</v>
      </c>
      <c r="BH310" s="232">
        <f>IF(N310="sníž. přenesená",J310,0)</f>
        <v>0</v>
      </c>
      <c r="BI310" s="232">
        <f>IF(N310="nulová",J310,0)</f>
        <v>0</v>
      </c>
      <c r="BJ310" s="24" t="s">
        <v>83</v>
      </c>
      <c r="BK310" s="232">
        <f>ROUND(I310*H310,2)</f>
        <v>0</v>
      </c>
      <c r="BL310" s="24" t="s">
        <v>138</v>
      </c>
      <c r="BM310" s="24" t="s">
        <v>859</v>
      </c>
    </row>
    <row r="311" s="12" customFormat="1">
      <c r="B311" s="244"/>
      <c r="C311" s="245"/>
      <c r="D311" s="235" t="s">
        <v>140</v>
      </c>
      <c r="E311" s="246" t="s">
        <v>21</v>
      </c>
      <c r="F311" s="247" t="s">
        <v>860</v>
      </c>
      <c r="G311" s="245"/>
      <c r="H311" s="248">
        <v>31.5</v>
      </c>
      <c r="I311" s="249"/>
      <c r="J311" s="245"/>
      <c r="K311" s="245"/>
      <c r="L311" s="250"/>
      <c r="M311" s="251"/>
      <c r="N311" s="252"/>
      <c r="O311" s="252"/>
      <c r="P311" s="252"/>
      <c r="Q311" s="252"/>
      <c r="R311" s="252"/>
      <c r="S311" s="252"/>
      <c r="T311" s="253"/>
      <c r="AT311" s="254" t="s">
        <v>140</v>
      </c>
      <c r="AU311" s="254" t="s">
        <v>85</v>
      </c>
      <c r="AV311" s="12" t="s">
        <v>85</v>
      </c>
      <c r="AW311" s="12" t="s">
        <v>39</v>
      </c>
      <c r="AX311" s="12" t="s">
        <v>75</v>
      </c>
      <c r="AY311" s="254" t="s">
        <v>131</v>
      </c>
    </row>
    <row r="312" s="13" customFormat="1">
      <c r="B312" s="257"/>
      <c r="C312" s="258"/>
      <c r="D312" s="235" t="s">
        <v>140</v>
      </c>
      <c r="E312" s="259" t="s">
        <v>21</v>
      </c>
      <c r="F312" s="260" t="s">
        <v>203</v>
      </c>
      <c r="G312" s="258"/>
      <c r="H312" s="261">
        <v>31.5</v>
      </c>
      <c r="I312" s="262"/>
      <c r="J312" s="258"/>
      <c r="K312" s="258"/>
      <c r="L312" s="263"/>
      <c r="M312" s="264"/>
      <c r="N312" s="265"/>
      <c r="O312" s="265"/>
      <c r="P312" s="265"/>
      <c r="Q312" s="265"/>
      <c r="R312" s="265"/>
      <c r="S312" s="265"/>
      <c r="T312" s="266"/>
      <c r="AT312" s="267" t="s">
        <v>140</v>
      </c>
      <c r="AU312" s="267" t="s">
        <v>85</v>
      </c>
      <c r="AV312" s="13" t="s">
        <v>149</v>
      </c>
      <c r="AW312" s="13" t="s">
        <v>39</v>
      </c>
      <c r="AX312" s="13" t="s">
        <v>75</v>
      </c>
      <c r="AY312" s="267" t="s">
        <v>131</v>
      </c>
    </row>
    <row r="313" s="12" customFormat="1">
      <c r="B313" s="244"/>
      <c r="C313" s="245"/>
      <c r="D313" s="235" t="s">
        <v>140</v>
      </c>
      <c r="E313" s="246" t="s">
        <v>21</v>
      </c>
      <c r="F313" s="247" t="s">
        <v>861</v>
      </c>
      <c r="G313" s="245"/>
      <c r="H313" s="248">
        <v>32.130000000000003</v>
      </c>
      <c r="I313" s="249"/>
      <c r="J313" s="245"/>
      <c r="K313" s="245"/>
      <c r="L313" s="250"/>
      <c r="M313" s="251"/>
      <c r="N313" s="252"/>
      <c r="O313" s="252"/>
      <c r="P313" s="252"/>
      <c r="Q313" s="252"/>
      <c r="R313" s="252"/>
      <c r="S313" s="252"/>
      <c r="T313" s="253"/>
      <c r="AT313" s="254" t="s">
        <v>140</v>
      </c>
      <c r="AU313" s="254" t="s">
        <v>85</v>
      </c>
      <c r="AV313" s="12" t="s">
        <v>85</v>
      </c>
      <c r="AW313" s="12" t="s">
        <v>39</v>
      </c>
      <c r="AX313" s="12" t="s">
        <v>83</v>
      </c>
      <c r="AY313" s="254" t="s">
        <v>131</v>
      </c>
    </row>
    <row r="314" s="1" customFormat="1" ht="25.5" customHeight="1">
      <c r="B314" s="46"/>
      <c r="C314" s="279" t="s">
        <v>553</v>
      </c>
      <c r="D314" s="279" t="s">
        <v>288</v>
      </c>
      <c r="E314" s="280" t="s">
        <v>560</v>
      </c>
      <c r="F314" s="281" t="s">
        <v>561</v>
      </c>
      <c r="G314" s="282" t="s">
        <v>457</v>
      </c>
      <c r="H314" s="283">
        <v>72.930000000000007</v>
      </c>
      <c r="I314" s="284"/>
      <c r="J314" s="285">
        <f>ROUND(I314*H314,2)</f>
        <v>0</v>
      </c>
      <c r="K314" s="281" t="s">
        <v>137</v>
      </c>
      <c r="L314" s="286"/>
      <c r="M314" s="287" t="s">
        <v>21</v>
      </c>
      <c r="N314" s="288" t="s">
        <v>46</v>
      </c>
      <c r="O314" s="47"/>
      <c r="P314" s="230">
        <f>O314*H314</f>
        <v>0</v>
      </c>
      <c r="Q314" s="230">
        <v>0.082100000000000006</v>
      </c>
      <c r="R314" s="230">
        <f>Q314*H314</f>
        <v>5.987553000000001</v>
      </c>
      <c r="S314" s="230">
        <v>0</v>
      </c>
      <c r="T314" s="231">
        <f>S314*H314</f>
        <v>0</v>
      </c>
      <c r="AR314" s="24" t="s">
        <v>174</v>
      </c>
      <c r="AT314" s="24" t="s">
        <v>288</v>
      </c>
      <c r="AU314" s="24" t="s">
        <v>85</v>
      </c>
      <c r="AY314" s="24" t="s">
        <v>131</v>
      </c>
      <c r="BE314" s="232">
        <f>IF(N314="základní",J314,0)</f>
        <v>0</v>
      </c>
      <c r="BF314" s="232">
        <f>IF(N314="snížená",J314,0)</f>
        <v>0</v>
      </c>
      <c r="BG314" s="232">
        <f>IF(N314="zákl. přenesená",J314,0)</f>
        <v>0</v>
      </c>
      <c r="BH314" s="232">
        <f>IF(N314="sníž. přenesená",J314,0)</f>
        <v>0</v>
      </c>
      <c r="BI314" s="232">
        <f>IF(N314="nulová",J314,0)</f>
        <v>0</v>
      </c>
      <c r="BJ314" s="24" t="s">
        <v>83</v>
      </c>
      <c r="BK314" s="232">
        <f>ROUND(I314*H314,2)</f>
        <v>0</v>
      </c>
      <c r="BL314" s="24" t="s">
        <v>138</v>
      </c>
      <c r="BM314" s="24" t="s">
        <v>862</v>
      </c>
    </row>
    <row r="315" s="12" customFormat="1">
      <c r="B315" s="244"/>
      <c r="C315" s="245"/>
      <c r="D315" s="235" t="s">
        <v>140</v>
      </c>
      <c r="E315" s="246" t="s">
        <v>21</v>
      </c>
      <c r="F315" s="247" t="s">
        <v>863</v>
      </c>
      <c r="G315" s="245"/>
      <c r="H315" s="248">
        <v>71.5</v>
      </c>
      <c r="I315" s="249"/>
      <c r="J315" s="245"/>
      <c r="K315" s="245"/>
      <c r="L315" s="250"/>
      <c r="M315" s="251"/>
      <c r="N315" s="252"/>
      <c r="O315" s="252"/>
      <c r="P315" s="252"/>
      <c r="Q315" s="252"/>
      <c r="R315" s="252"/>
      <c r="S315" s="252"/>
      <c r="T315" s="253"/>
      <c r="AT315" s="254" t="s">
        <v>140</v>
      </c>
      <c r="AU315" s="254" t="s">
        <v>85</v>
      </c>
      <c r="AV315" s="12" t="s">
        <v>85</v>
      </c>
      <c r="AW315" s="12" t="s">
        <v>39</v>
      </c>
      <c r="AX315" s="12" t="s">
        <v>75</v>
      </c>
      <c r="AY315" s="254" t="s">
        <v>131</v>
      </c>
    </row>
    <row r="316" s="13" customFormat="1">
      <c r="B316" s="257"/>
      <c r="C316" s="258"/>
      <c r="D316" s="235" t="s">
        <v>140</v>
      </c>
      <c r="E316" s="259" t="s">
        <v>21</v>
      </c>
      <c r="F316" s="260" t="s">
        <v>203</v>
      </c>
      <c r="G316" s="258"/>
      <c r="H316" s="261">
        <v>71.5</v>
      </c>
      <c r="I316" s="262"/>
      <c r="J316" s="258"/>
      <c r="K316" s="258"/>
      <c r="L316" s="263"/>
      <c r="M316" s="264"/>
      <c r="N316" s="265"/>
      <c r="O316" s="265"/>
      <c r="P316" s="265"/>
      <c r="Q316" s="265"/>
      <c r="R316" s="265"/>
      <c r="S316" s="265"/>
      <c r="T316" s="266"/>
      <c r="AT316" s="267" t="s">
        <v>140</v>
      </c>
      <c r="AU316" s="267" t="s">
        <v>85</v>
      </c>
      <c r="AV316" s="13" t="s">
        <v>149</v>
      </c>
      <c r="AW316" s="13" t="s">
        <v>39</v>
      </c>
      <c r="AX316" s="13" t="s">
        <v>75</v>
      </c>
      <c r="AY316" s="267" t="s">
        <v>131</v>
      </c>
    </row>
    <row r="317" s="12" customFormat="1">
      <c r="B317" s="244"/>
      <c r="C317" s="245"/>
      <c r="D317" s="235" t="s">
        <v>140</v>
      </c>
      <c r="E317" s="246" t="s">
        <v>21</v>
      </c>
      <c r="F317" s="247" t="s">
        <v>864</v>
      </c>
      <c r="G317" s="245"/>
      <c r="H317" s="248">
        <v>72.930000000000007</v>
      </c>
      <c r="I317" s="249"/>
      <c r="J317" s="245"/>
      <c r="K317" s="245"/>
      <c r="L317" s="250"/>
      <c r="M317" s="251"/>
      <c r="N317" s="252"/>
      <c r="O317" s="252"/>
      <c r="P317" s="252"/>
      <c r="Q317" s="252"/>
      <c r="R317" s="252"/>
      <c r="S317" s="252"/>
      <c r="T317" s="253"/>
      <c r="AT317" s="254" t="s">
        <v>140</v>
      </c>
      <c r="AU317" s="254" t="s">
        <v>85</v>
      </c>
      <c r="AV317" s="12" t="s">
        <v>85</v>
      </c>
      <c r="AW317" s="12" t="s">
        <v>39</v>
      </c>
      <c r="AX317" s="12" t="s">
        <v>83</v>
      </c>
      <c r="AY317" s="254" t="s">
        <v>131</v>
      </c>
    </row>
    <row r="318" s="1" customFormat="1" ht="38.25" customHeight="1">
      <c r="B318" s="46"/>
      <c r="C318" s="221" t="s">
        <v>559</v>
      </c>
      <c r="D318" s="221" t="s">
        <v>133</v>
      </c>
      <c r="E318" s="222" t="s">
        <v>566</v>
      </c>
      <c r="F318" s="223" t="s">
        <v>567</v>
      </c>
      <c r="G318" s="224" t="s">
        <v>177</v>
      </c>
      <c r="H318" s="225">
        <v>2</v>
      </c>
      <c r="I318" s="226"/>
      <c r="J318" s="227">
        <f>ROUND(I318*H318,2)</f>
        <v>0</v>
      </c>
      <c r="K318" s="223" t="s">
        <v>137</v>
      </c>
      <c r="L318" s="72"/>
      <c r="M318" s="228" t="s">
        <v>21</v>
      </c>
      <c r="N318" s="229" t="s">
        <v>46</v>
      </c>
      <c r="O318" s="47"/>
      <c r="P318" s="230">
        <f>O318*H318</f>
        <v>0</v>
      </c>
      <c r="Q318" s="230">
        <v>0.12949959999999999</v>
      </c>
      <c r="R318" s="230">
        <f>Q318*H318</f>
        <v>0.25899919999999998</v>
      </c>
      <c r="S318" s="230">
        <v>0</v>
      </c>
      <c r="T318" s="231">
        <f>S318*H318</f>
        <v>0</v>
      </c>
      <c r="AR318" s="24" t="s">
        <v>138</v>
      </c>
      <c r="AT318" s="24" t="s">
        <v>133</v>
      </c>
      <c r="AU318" s="24" t="s">
        <v>85</v>
      </c>
      <c r="AY318" s="24" t="s">
        <v>131</v>
      </c>
      <c r="BE318" s="232">
        <f>IF(N318="základní",J318,0)</f>
        <v>0</v>
      </c>
      <c r="BF318" s="232">
        <f>IF(N318="snížená",J318,0)</f>
        <v>0</v>
      </c>
      <c r="BG318" s="232">
        <f>IF(N318="zákl. přenesená",J318,0)</f>
        <v>0</v>
      </c>
      <c r="BH318" s="232">
        <f>IF(N318="sníž. přenesená",J318,0)</f>
        <v>0</v>
      </c>
      <c r="BI318" s="232">
        <f>IF(N318="nulová",J318,0)</f>
        <v>0</v>
      </c>
      <c r="BJ318" s="24" t="s">
        <v>83</v>
      </c>
      <c r="BK318" s="232">
        <f>ROUND(I318*H318,2)</f>
        <v>0</v>
      </c>
      <c r="BL318" s="24" t="s">
        <v>138</v>
      </c>
      <c r="BM318" s="24" t="s">
        <v>865</v>
      </c>
    </row>
    <row r="319" s="11" customFormat="1">
      <c r="B319" s="233"/>
      <c r="C319" s="234"/>
      <c r="D319" s="235" t="s">
        <v>140</v>
      </c>
      <c r="E319" s="236" t="s">
        <v>21</v>
      </c>
      <c r="F319" s="237" t="s">
        <v>784</v>
      </c>
      <c r="G319" s="234"/>
      <c r="H319" s="236" t="s">
        <v>21</v>
      </c>
      <c r="I319" s="238"/>
      <c r="J319" s="234"/>
      <c r="K319" s="234"/>
      <c r="L319" s="239"/>
      <c r="M319" s="240"/>
      <c r="N319" s="241"/>
      <c r="O319" s="241"/>
      <c r="P319" s="241"/>
      <c r="Q319" s="241"/>
      <c r="R319" s="241"/>
      <c r="S319" s="241"/>
      <c r="T319" s="242"/>
      <c r="AT319" s="243" t="s">
        <v>140</v>
      </c>
      <c r="AU319" s="243" t="s">
        <v>85</v>
      </c>
      <c r="AV319" s="11" t="s">
        <v>83</v>
      </c>
      <c r="AW319" s="11" t="s">
        <v>39</v>
      </c>
      <c r="AX319" s="11" t="s">
        <v>75</v>
      </c>
      <c r="AY319" s="243" t="s">
        <v>131</v>
      </c>
    </row>
    <row r="320" s="12" customFormat="1">
      <c r="B320" s="244"/>
      <c r="C320" s="245"/>
      <c r="D320" s="235" t="s">
        <v>140</v>
      </c>
      <c r="E320" s="246" t="s">
        <v>21</v>
      </c>
      <c r="F320" s="247" t="s">
        <v>866</v>
      </c>
      <c r="G320" s="245"/>
      <c r="H320" s="248">
        <v>2</v>
      </c>
      <c r="I320" s="249"/>
      <c r="J320" s="245"/>
      <c r="K320" s="245"/>
      <c r="L320" s="250"/>
      <c r="M320" s="251"/>
      <c r="N320" s="252"/>
      <c r="O320" s="252"/>
      <c r="P320" s="252"/>
      <c r="Q320" s="252"/>
      <c r="R320" s="252"/>
      <c r="S320" s="252"/>
      <c r="T320" s="253"/>
      <c r="AT320" s="254" t="s">
        <v>140</v>
      </c>
      <c r="AU320" s="254" t="s">
        <v>85</v>
      </c>
      <c r="AV320" s="12" t="s">
        <v>85</v>
      </c>
      <c r="AW320" s="12" t="s">
        <v>39</v>
      </c>
      <c r="AX320" s="12" t="s">
        <v>83</v>
      </c>
      <c r="AY320" s="254" t="s">
        <v>131</v>
      </c>
    </row>
    <row r="321" s="1" customFormat="1" ht="25.5" customHeight="1">
      <c r="B321" s="46"/>
      <c r="C321" s="279" t="s">
        <v>565</v>
      </c>
      <c r="D321" s="279" t="s">
        <v>288</v>
      </c>
      <c r="E321" s="280" t="s">
        <v>572</v>
      </c>
      <c r="F321" s="281" t="s">
        <v>573</v>
      </c>
      <c r="G321" s="282" t="s">
        <v>457</v>
      </c>
      <c r="H321" s="283">
        <v>2</v>
      </c>
      <c r="I321" s="284"/>
      <c r="J321" s="285">
        <f>ROUND(I321*H321,2)</f>
        <v>0</v>
      </c>
      <c r="K321" s="281" t="s">
        <v>21</v>
      </c>
      <c r="L321" s="286"/>
      <c r="M321" s="287" t="s">
        <v>21</v>
      </c>
      <c r="N321" s="288" t="s">
        <v>46</v>
      </c>
      <c r="O321" s="47"/>
      <c r="P321" s="230">
        <f>O321*H321</f>
        <v>0</v>
      </c>
      <c r="Q321" s="230">
        <v>0.028000000000000001</v>
      </c>
      <c r="R321" s="230">
        <f>Q321*H321</f>
        <v>0.056000000000000001</v>
      </c>
      <c r="S321" s="230">
        <v>0</v>
      </c>
      <c r="T321" s="231">
        <f>S321*H321</f>
        <v>0</v>
      </c>
      <c r="AR321" s="24" t="s">
        <v>174</v>
      </c>
      <c r="AT321" s="24" t="s">
        <v>288</v>
      </c>
      <c r="AU321" s="24" t="s">
        <v>85</v>
      </c>
      <c r="AY321" s="24" t="s">
        <v>131</v>
      </c>
      <c r="BE321" s="232">
        <f>IF(N321="základní",J321,0)</f>
        <v>0</v>
      </c>
      <c r="BF321" s="232">
        <f>IF(N321="snížená",J321,0)</f>
        <v>0</v>
      </c>
      <c r="BG321" s="232">
        <f>IF(N321="zákl. přenesená",J321,0)</f>
        <v>0</v>
      </c>
      <c r="BH321" s="232">
        <f>IF(N321="sníž. přenesená",J321,0)</f>
        <v>0</v>
      </c>
      <c r="BI321" s="232">
        <f>IF(N321="nulová",J321,0)</f>
        <v>0</v>
      </c>
      <c r="BJ321" s="24" t="s">
        <v>83</v>
      </c>
      <c r="BK321" s="232">
        <f>ROUND(I321*H321,2)</f>
        <v>0</v>
      </c>
      <c r="BL321" s="24" t="s">
        <v>138</v>
      </c>
      <c r="BM321" s="24" t="s">
        <v>867</v>
      </c>
    </row>
    <row r="322" s="12" customFormat="1">
      <c r="B322" s="244"/>
      <c r="C322" s="245"/>
      <c r="D322" s="235" t="s">
        <v>140</v>
      </c>
      <c r="E322" s="246" t="s">
        <v>21</v>
      </c>
      <c r="F322" s="247" t="s">
        <v>85</v>
      </c>
      <c r="G322" s="245"/>
      <c r="H322" s="248">
        <v>2</v>
      </c>
      <c r="I322" s="249"/>
      <c r="J322" s="245"/>
      <c r="K322" s="245"/>
      <c r="L322" s="250"/>
      <c r="M322" s="251"/>
      <c r="N322" s="252"/>
      <c r="O322" s="252"/>
      <c r="P322" s="252"/>
      <c r="Q322" s="252"/>
      <c r="R322" s="252"/>
      <c r="S322" s="252"/>
      <c r="T322" s="253"/>
      <c r="AT322" s="254" t="s">
        <v>140</v>
      </c>
      <c r="AU322" s="254" t="s">
        <v>85</v>
      </c>
      <c r="AV322" s="12" t="s">
        <v>85</v>
      </c>
      <c r="AW322" s="12" t="s">
        <v>39</v>
      </c>
      <c r="AX322" s="12" t="s">
        <v>83</v>
      </c>
      <c r="AY322" s="254" t="s">
        <v>131</v>
      </c>
    </row>
    <row r="323" s="1" customFormat="1" ht="25.5" customHeight="1">
      <c r="B323" s="46"/>
      <c r="C323" s="221" t="s">
        <v>576</v>
      </c>
      <c r="D323" s="221" t="s">
        <v>133</v>
      </c>
      <c r="E323" s="222" t="s">
        <v>582</v>
      </c>
      <c r="F323" s="223" t="s">
        <v>583</v>
      </c>
      <c r="G323" s="224" t="s">
        <v>194</v>
      </c>
      <c r="H323" s="225">
        <v>3.2429999999999999</v>
      </c>
      <c r="I323" s="226"/>
      <c r="J323" s="227">
        <f>ROUND(I323*H323,2)</f>
        <v>0</v>
      </c>
      <c r="K323" s="223" t="s">
        <v>137</v>
      </c>
      <c r="L323" s="72"/>
      <c r="M323" s="228" t="s">
        <v>21</v>
      </c>
      <c r="N323" s="229" t="s">
        <v>46</v>
      </c>
      <c r="O323" s="47"/>
      <c r="P323" s="230">
        <f>O323*H323</f>
        <v>0</v>
      </c>
      <c r="Q323" s="230">
        <v>2.2563399999999998</v>
      </c>
      <c r="R323" s="230">
        <f>Q323*H323</f>
        <v>7.3173106199999989</v>
      </c>
      <c r="S323" s="230">
        <v>0</v>
      </c>
      <c r="T323" s="231">
        <f>S323*H323</f>
        <v>0</v>
      </c>
      <c r="AR323" s="24" t="s">
        <v>138</v>
      </c>
      <c r="AT323" s="24" t="s">
        <v>133</v>
      </c>
      <c r="AU323" s="24" t="s">
        <v>85</v>
      </c>
      <c r="AY323" s="24" t="s">
        <v>131</v>
      </c>
      <c r="BE323" s="232">
        <f>IF(N323="základní",J323,0)</f>
        <v>0</v>
      </c>
      <c r="BF323" s="232">
        <f>IF(N323="snížená",J323,0)</f>
        <v>0</v>
      </c>
      <c r="BG323" s="232">
        <f>IF(N323="zákl. přenesená",J323,0)</f>
        <v>0</v>
      </c>
      <c r="BH323" s="232">
        <f>IF(N323="sníž. přenesená",J323,0)</f>
        <v>0</v>
      </c>
      <c r="BI323" s="232">
        <f>IF(N323="nulová",J323,0)</f>
        <v>0</v>
      </c>
      <c r="BJ323" s="24" t="s">
        <v>83</v>
      </c>
      <c r="BK323" s="232">
        <f>ROUND(I323*H323,2)</f>
        <v>0</v>
      </c>
      <c r="BL323" s="24" t="s">
        <v>138</v>
      </c>
      <c r="BM323" s="24" t="s">
        <v>868</v>
      </c>
    </row>
    <row r="324" s="12" customFormat="1">
      <c r="B324" s="244"/>
      <c r="C324" s="245"/>
      <c r="D324" s="235" t="s">
        <v>140</v>
      </c>
      <c r="E324" s="246" t="s">
        <v>21</v>
      </c>
      <c r="F324" s="247" t="s">
        <v>869</v>
      </c>
      <c r="G324" s="245"/>
      <c r="H324" s="248">
        <v>1.9430000000000001</v>
      </c>
      <c r="I324" s="249"/>
      <c r="J324" s="245"/>
      <c r="K324" s="245"/>
      <c r="L324" s="250"/>
      <c r="M324" s="251"/>
      <c r="N324" s="252"/>
      <c r="O324" s="252"/>
      <c r="P324" s="252"/>
      <c r="Q324" s="252"/>
      <c r="R324" s="252"/>
      <c r="S324" s="252"/>
      <c r="T324" s="253"/>
      <c r="AT324" s="254" t="s">
        <v>140</v>
      </c>
      <c r="AU324" s="254" t="s">
        <v>85</v>
      </c>
      <c r="AV324" s="12" t="s">
        <v>85</v>
      </c>
      <c r="AW324" s="12" t="s">
        <v>39</v>
      </c>
      <c r="AX324" s="12" t="s">
        <v>75</v>
      </c>
      <c r="AY324" s="254" t="s">
        <v>131</v>
      </c>
    </row>
    <row r="325" s="12" customFormat="1">
      <c r="B325" s="244"/>
      <c r="C325" s="245"/>
      <c r="D325" s="235" t="s">
        <v>140</v>
      </c>
      <c r="E325" s="246" t="s">
        <v>21</v>
      </c>
      <c r="F325" s="247" t="s">
        <v>870</v>
      </c>
      <c r="G325" s="245"/>
      <c r="H325" s="248">
        <v>1.2749999999999999</v>
      </c>
      <c r="I325" s="249"/>
      <c r="J325" s="245"/>
      <c r="K325" s="245"/>
      <c r="L325" s="250"/>
      <c r="M325" s="251"/>
      <c r="N325" s="252"/>
      <c r="O325" s="252"/>
      <c r="P325" s="252"/>
      <c r="Q325" s="252"/>
      <c r="R325" s="252"/>
      <c r="S325" s="252"/>
      <c r="T325" s="253"/>
      <c r="AT325" s="254" t="s">
        <v>140</v>
      </c>
      <c r="AU325" s="254" t="s">
        <v>85</v>
      </c>
      <c r="AV325" s="12" t="s">
        <v>85</v>
      </c>
      <c r="AW325" s="12" t="s">
        <v>39</v>
      </c>
      <c r="AX325" s="12" t="s">
        <v>75</v>
      </c>
      <c r="AY325" s="254" t="s">
        <v>131</v>
      </c>
    </row>
    <row r="326" s="12" customFormat="1">
      <c r="B326" s="244"/>
      <c r="C326" s="245"/>
      <c r="D326" s="235" t="s">
        <v>140</v>
      </c>
      <c r="E326" s="246" t="s">
        <v>21</v>
      </c>
      <c r="F326" s="247" t="s">
        <v>871</v>
      </c>
      <c r="G326" s="245"/>
      <c r="H326" s="248">
        <v>0.025000000000000001</v>
      </c>
      <c r="I326" s="249"/>
      <c r="J326" s="245"/>
      <c r="K326" s="245"/>
      <c r="L326" s="250"/>
      <c r="M326" s="251"/>
      <c r="N326" s="252"/>
      <c r="O326" s="252"/>
      <c r="P326" s="252"/>
      <c r="Q326" s="252"/>
      <c r="R326" s="252"/>
      <c r="S326" s="252"/>
      <c r="T326" s="253"/>
      <c r="AT326" s="254" t="s">
        <v>140</v>
      </c>
      <c r="AU326" s="254" t="s">
        <v>85</v>
      </c>
      <c r="AV326" s="12" t="s">
        <v>85</v>
      </c>
      <c r="AW326" s="12" t="s">
        <v>39</v>
      </c>
      <c r="AX326" s="12" t="s">
        <v>75</v>
      </c>
      <c r="AY326" s="254" t="s">
        <v>131</v>
      </c>
    </row>
    <row r="327" s="14" customFormat="1">
      <c r="B327" s="268"/>
      <c r="C327" s="269"/>
      <c r="D327" s="235" t="s">
        <v>140</v>
      </c>
      <c r="E327" s="270" t="s">
        <v>21</v>
      </c>
      <c r="F327" s="271" t="s">
        <v>208</v>
      </c>
      <c r="G327" s="269"/>
      <c r="H327" s="272">
        <v>3.2429999999999999</v>
      </c>
      <c r="I327" s="273"/>
      <c r="J327" s="269"/>
      <c r="K327" s="269"/>
      <c r="L327" s="274"/>
      <c r="M327" s="275"/>
      <c r="N327" s="276"/>
      <c r="O327" s="276"/>
      <c r="P327" s="276"/>
      <c r="Q327" s="276"/>
      <c r="R327" s="276"/>
      <c r="S327" s="276"/>
      <c r="T327" s="277"/>
      <c r="AT327" s="278" t="s">
        <v>140</v>
      </c>
      <c r="AU327" s="278" t="s">
        <v>85</v>
      </c>
      <c r="AV327" s="14" t="s">
        <v>138</v>
      </c>
      <c r="AW327" s="14" t="s">
        <v>39</v>
      </c>
      <c r="AX327" s="14" t="s">
        <v>83</v>
      </c>
      <c r="AY327" s="278" t="s">
        <v>131</v>
      </c>
    </row>
    <row r="328" s="1" customFormat="1" ht="25.5" customHeight="1">
      <c r="B328" s="46"/>
      <c r="C328" s="221" t="s">
        <v>581</v>
      </c>
      <c r="D328" s="221" t="s">
        <v>133</v>
      </c>
      <c r="E328" s="222" t="s">
        <v>590</v>
      </c>
      <c r="F328" s="223" t="s">
        <v>591</v>
      </c>
      <c r="G328" s="224" t="s">
        <v>177</v>
      </c>
      <c r="H328" s="225">
        <v>18</v>
      </c>
      <c r="I328" s="226"/>
      <c r="J328" s="227">
        <f>ROUND(I328*H328,2)</f>
        <v>0</v>
      </c>
      <c r="K328" s="223" t="s">
        <v>137</v>
      </c>
      <c r="L328" s="72"/>
      <c r="M328" s="228" t="s">
        <v>21</v>
      </c>
      <c r="N328" s="229" t="s">
        <v>46</v>
      </c>
      <c r="O328" s="47"/>
      <c r="P328" s="230">
        <f>O328*H328</f>
        <v>0</v>
      </c>
      <c r="Q328" s="230">
        <v>1.863E-06</v>
      </c>
      <c r="R328" s="230">
        <f>Q328*H328</f>
        <v>3.3534000000000001E-05</v>
      </c>
      <c r="S328" s="230">
        <v>0</v>
      </c>
      <c r="T328" s="231">
        <f>S328*H328</f>
        <v>0</v>
      </c>
      <c r="AR328" s="24" t="s">
        <v>138</v>
      </c>
      <c r="AT328" s="24" t="s">
        <v>133</v>
      </c>
      <c r="AU328" s="24" t="s">
        <v>85</v>
      </c>
      <c r="AY328" s="24" t="s">
        <v>131</v>
      </c>
      <c r="BE328" s="232">
        <f>IF(N328="základní",J328,0)</f>
        <v>0</v>
      </c>
      <c r="BF328" s="232">
        <f>IF(N328="snížená",J328,0)</f>
        <v>0</v>
      </c>
      <c r="BG328" s="232">
        <f>IF(N328="zákl. přenesená",J328,0)</f>
        <v>0</v>
      </c>
      <c r="BH328" s="232">
        <f>IF(N328="sníž. přenesená",J328,0)</f>
        <v>0</v>
      </c>
      <c r="BI328" s="232">
        <f>IF(N328="nulová",J328,0)</f>
        <v>0</v>
      </c>
      <c r="BJ328" s="24" t="s">
        <v>83</v>
      </c>
      <c r="BK328" s="232">
        <f>ROUND(I328*H328,2)</f>
        <v>0</v>
      </c>
      <c r="BL328" s="24" t="s">
        <v>138</v>
      </c>
      <c r="BM328" s="24" t="s">
        <v>872</v>
      </c>
    </row>
    <row r="329" s="11" customFormat="1">
      <c r="B329" s="233"/>
      <c r="C329" s="234"/>
      <c r="D329" s="235" t="s">
        <v>140</v>
      </c>
      <c r="E329" s="236" t="s">
        <v>21</v>
      </c>
      <c r="F329" s="237" t="s">
        <v>784</v>
      </c>
      <c r="G329" s="234"/>
      <c r="H329" s="236" t="s">
        <v>21</v>
      </c>
      <c r="I329" s="238"/>
      <c r="J329" s="234"/>
      <c r="K329" s="234"/>
      <c r="L329" s="239"/>
      <c r="M329" s="240"/>
      <c r="N329" s="241"/>
      <c r="O329" s="241"/>
      <c r="P329" s="241"/>
      <c r="Q329" s="241"/>
      <c r="R329" s="241"/>
      <c r="S329" s="241"/>
      <c r="T329" s="242"/>
      <c r="AT329" s="243" t="s">
        <v>140</v>
      </c>
      <c r="AU329" s="243" t="s">
        <v>85</v>
      </c>
      <c r="AV329" s="11" t="s">
        <v>83</v>
      </c>
      <c r="AW329" s="11" t="s">
        <v>39</v>
      </c>
      <c r="AX329" s="11" t="s">
        <v>75</v>
      </c>
      <c r="AY329" s="243" t="s">
        <v>131</v>
      </c>
    </row>
    <row r="330" s="12" customFormat="1">
      <c r="B330" s="244"/>
      <c r="C330" s="245"/>
      <c r="D330" s="235" t="s">
        <v>140</v>
      </c>
      <c r="E330" s="246" t="s">
        <v>21</v>
      </c>
      <c r="F330" s="247" t="s">
        <v>873</v>
      </c>
      <c r="G330" s="245"/>
      <c r="H330" s="248">
        <v>18</v>
      </c>
      <c r="I330" s="249"/>
      <c r="J330" s="245"/>
      <c r="K330" s="245"/>
      <c r="L330" s="250"/>
      <c r="M330" s="251"/>
      <c r="N330" s="252"/>
      <c r="O330" s="252"/>
      <c r="P330" s="252"/>
      <c r="Q330" s="252"/>
      <c r="R330" s="252"/>
      <c r="S330" s="252"/>
      <c r="T330" s="253"/>
      <c r="AT330" s="254" t="s">
        <v>140</v>
      </c>
      <c r="AU330" s="254" t="s">
        <v>85</v>
      </c>
      <c r="AV330" s="12" t="s">
        <v>85</v>
      </c>
      <c r="AW330" s="12" t="s">
        <v>39</v>
      </c>
      <c r="AX330" s="12" t="s">
        <v>83</v>
      </c>
      <c r="AY330" s="254" t="s">
        <v>131</v>
      </c>
    </row>
    <row r="331" s="1" customFormat="1" ht="38.25" customHeight="1">
      <c r="B331" s="46"/>
      <c r="C331" s="221" t="s">
        <v>589</v>
      </c>
      <c r="D331" s="221" t="s">
        <v>133</v>
      </c>
      <c r="E331" s="222" t="s">
        <v>595</v>
      </c>
      <c r="F331" s="223" t="s">
        <v>596</v>
      </c>
      <c r="G331" s="224" t="s">
        <v>177</v>
      </c>
      <c r="H331" s="225">
        <v>18</v>
      </c>
      <c r="I331" s="226"/>
      <c r="J331" s="227">
        <f>ROUND(I331*H331,2)</f>
        <v>0</v>
      </c>
      <c r="K331" s="223" t="s">
        <v>137</v>
      </c>
      <c r="L331" s="72"/>
      <c r="M331" s="228" t="s">
        <v>21</v>
      </c>
      <c r="N331" s="229" t="s">
        <v>46</v>
      </c>
      <c r="O331" s="47"/>
      <c r="P331" s="230">
        <f>O331*H331</f>
        <v>0</v>
      </c>
      <c r="Q331" s="230">
        <v>0.0001103</v>
      </c>
      <c r="R331" s="230">
        <f>Q331*H331</f>
        <v>0.0019854</v>
      </c>
      <c r="S331" s="230">
        <v>0</v>
      </c>
      <c r="T331" s="231">
        <f>S331*H331</f>
        <v>0</v>
      </c>
      <c r="AR331" s="24" t="s">
        <v>138</v>
      </c>
      <c r="AT331" s="24" t="s">
        <v>133</v>
      </c>
      <c r="AU331" s="24" t="s">
        <v>85</v>
      </c>
      <c r="AY331" s="24" t="s">
        <v>131</v>
      </c>
      <c r="BE331" s="232">
        <f>IF(N331="základní",J331,0)</f>
        <v>0</v>
      </c>
      <c r="BF331" s="232">
        <f>IF(N331="snížená",J331,0)</f>
        <v>0</v>
      </c>
      <c r="BG331" s="232">
        <f>IF(N331="zákl. přenesená",J331,0)</f>
        <v>0</v>
      </c>
      <c r="BH331" s="232">
        <f>IF(N331="sníž. přenesená",J331,0)</f>
        <v>0</v>
      </c>
      <c r="BI331" s="232">
        <f>IF(N331="nulová",J331,0)</f>
        <v>0</v>
      </c>
      <c r="BJ331" s="24" t="s">
        <v>83</v>
      </c>
      <c r="BK331" s="232">
        <f>ROUND(I331*H331,2)</f>
        <v>0</v>
      </c>
      <c r="BL331" s="24" t="s">
        <v>138</v>
      </c>
      <c r="BM331" s="24" t="s">
        <v>874</v>
      </c>
    </row>
    <row r="332" s="1" customFormat="1" ht="25.5" customHeight="1">
      <c r="B332" s="46"/>
      <c r="C332" s="221" t="s">
        <v>594</v>
      </c>
      <c r="D332" s="221" t="s">
        <v>133</v>
      </c>
      <c r="E332" s="222" t="s">
        <v>599</v>
      </c>
      <c r="F332" s="223" t="s">
        <v>600</v>
      </c>
      <c r="G332" s="224" t="s">
        <v>136</v>
      </c>
      <c r="H332" s="225">
        <v>222</v>
      </c>
      <c r="I332" s="226"/>
      <c r="J332" s="227">
        <f>ROUND(I332*H332,2)</f>
        <v>0</v>
      </c>
      <c r="K332" s="223" t="s">
        <v>137</v>
      </c>
      <c r="L332" s="72"/>
      <c r="M332" s="228" t="s">
        <v>21</v>
      </c>
      <c r="N332" s="229" t="s">
        <v>46</v>
      </c>
      <c r="O332" s="47"/>
      <c r="P332" s="230">
        <f>O332*H332</f>
        <v>0</v>
      </c>
      <c r="Q332" s="230">
        <v>0</v>
      </c>
      <c r="R332" s="230">
        <f>Q332*H332</f>
        <v>0</v>
      </c>
      <c r="S332" s="230">
        <v>0.02</v>
      </c>
      <c r="T332" s="231">
        <f>S332*H332</f>
        <v>4.4400000000000004</v>
      </c>
      <c r="AR332" s="24" t="s">
        <v>138</v>
      </c>
      <c r="AT332" s="24" t="s">
        <v>133</v>
      </c>
      <c r="AU332" s="24" t="s">
        <v>85</v>
      </c>
      <c r="AY332" s="24" t="s">
        <v>131</v>
      </c>
      <c r="BE332" s="232">
        <f>IF(N332="základní",J332,0)</f>
        <v>0</v>
      </c>
      <c r="BF332" s="232">
        <f>IF(N332="snížená",J332,0)</f>
        <v>0</v>
      </c>
      <c r="BG332" s="232">
        <f>IF(N332="zákl. přenesená",J332,0)</f>
        <v>0</v>
      </c>
      <c r="BH332" s="232">
        <f>IF(N332="sníž. přenesená",J332,0)</f>
        <v>0</v>
      </c>
      <c r="BI332" s="232">
        <f>IF(N332="nulová",J332,0)</f>
        <v>0</v>
      </c>
      <c r="BJ332" s="24" t="s">
        <v>83</v>
      </c>
      <c r="BK332" s="232">
        <f>ROUND(I332*H332,2)</f>
        <v>0</v>
      </c>
      <c r="BL332" s="24" t="s">
        <v>138</v>
      </c>
      <c r="BM332" s="24" t="s">
        <v>875</v>
      </c>
    </row>
    <row r="333" s="1" customFormat="1" ht="38.25" customHeight="1">
      <c r="B333" s="46"/>
      <c r="C333" s="221" t="s">
        <v>602</v>
      </c>
      <c r="D333" s="221" t="s">
        <v>133</v>
      </c>
      <c r="E333" s="222" t="s">
        <v>608</v>
      </c>
      <c r="F333" s="223" t="s">
        <v>609</v>
      </c>
      <c r="G333" s="224" t="s">
        <v>136</v>
      </c>
      <c r="H333" s="225">
        <v>40.799999999999997</v>
      </c>
      <c r="I333" s="226"/>
      <c r="J333" s="227">
        <f>ROUND(I333*H333,2)</f>
        <v>0</v>
      </c>
      <c r="K333" s="223" t="s">
        <v>137</v>
      </c>
      <c r="L333" s="72"/>
      <c r="M333" s="228" t="s">
        <v>21</v>
      </c>
      <c r="N333" s="229" t="s">
        <v>46</v>
      </c>
      <c r="O333" s="47"/>
      <c r="P333" s="230">
        <f>O333*H333</f>
        <v>0</v>
      </c>
      <c r="Q333" s="230">
        <v>0</v>
      </c>
      <c r="R333" s="230">
        <f>Q333*H333</f>
        <v>0</v>
      </c>
      <c r="S333" s="230">
        <v>0</v>
      </c>
      <c r="T333" s="231">
        <f>S333*H333</f>
        <v>0</v>
      </c>
      <c r="AR333" s="24" t="s">
        <v>138</v>
      </c>
      <c r="AT333" s="24" t="s">
        <v>133</v>
      </c>
      <c r="AU333" s="24" t="s">
        <v>85</v>
      </c>
      <c r="AY333" s="24" t="s">
        <v>131</v>
      </c>
      <c r="BE333" s="232">
        <f>IF(N333="základní",J333,0)</f>
        <v>0</v>
      </c>
      <c r="BF333" s="232">
        <f>IF(N333="snížená",J333,0)</f>
        <v>0</v>
      </c>
      <c r="BG333" s="232">
        <f>IF(N333="zákl. přenesená",J333,0)</f>
        <v>0</v>
      </c>
      <c r="BH333" s="232">
        <f>IF(N333="sníž. přenesená",J333,0)</f>
        <v>0</v>
      </c>
      <c r="BI333" s="232">
        <f>IF(N333="nulová",J333,0)</f>
        <v>0</v>
      </c>
      <c r="BJ333" s="24" t="s">
        <v>83</v>
      </c>
      <c r="BK333" s="232">
        <f>ROUND(I333*H333,2)</f>
        <v>0</v>
      </c>
      <c r="BL333" s="24" t="s">
        <v>138</v>
      </c>
      <c r="BM333" s="24" t="s">
        <v>876</v>
      </c>
    </row>
    <row r="334" s="1" customFormat="1">
      <c r="B334" s="46"/>
      <c r="C334" s="74"/>
      <c r="D334" s="235" t="s">
        <v>146</v>
      </c>
      <c r="E334" s="74"/>
      <c r="F334" s="255" t="s">
        <v>611</v>
      </c>
      <c r="G334" s="74"/>
      <c r="H334" s="74"/>
      <c r="I334" s="191"/>
      <c r="J334" s="74"/>
      <c r="K334" s="74"/>
      <c r="L334" s="72"/>
      <c r="M334" s="256"/>
      <c r="N334" s="47"/>
      <c r="O334" s="47"/>
      <c r="P334" s="47"/>
      <c r="Q334" s="47"/>
      <c r="R334" s="47"/>
      <c r="S334" s="47"/>
      <c r="T334" s="95"/>
      <c r="AT334" s="24" t="s">
        <v>146</v>
      </c>
      <c r="AU334" s="24" t="s">
        <v>85</v>
      </c>
    </row>
    <row r="335" s="11" customFormat="1">
      <c r="B335" s="233"/>
      <c r="C335" s="234"/>
      <c r="D335" s="235" t="s">
        <v>140</v>
      </c>
      <c r="E335" s="236" t="s">
        <v>21</v>
      </c>
      <c r="F335" s="237" t="s">
        <v>707</v>
      </c>
      <c r="G335" s="234"/>
      <c r="H335" s="236" t="s">
        <v>21</v>
      </c>
      <c r="I335" s="238"/>
      <c r="J335" s="234"/>
      <c r="K335" s="234"/>
      <c r="L335" s="239"/>
      <c r="M335" s="240"/>
      <c r="N335" s="241"/>
      <c r="O335" s="241"/>
      <c r="P335" s="241"/>
      <c r="Q335" s="241"/>
      <c r="R335" s="241"/>
      <c r="S335" s="241"/>
      <c r="T335" s="242"/>
      <c r="AT335" s="243" t="s">
        <v>140</v>
      </c>
      <c r="AU335" s="243" t="s">
        <v>85</v>
      </c>
      <c r="AV335" s="11" t="s">
        <v>83</v>
      </c>
      <c r="AW335" s="11" t="s">
        <v>39</v>
      </c>
      <c r="AX335" s="11" t="s">
        <v>75</v>
      </c>
      <c r="AY335" s="243" t="s">
        <v>131</v>
      </c>
    </row>
    <row r="336" s="12" customFormat="1">
      <c r="B336" s="244"/>
      <c r="C336" s="245"/>
      <c r="D336" s="235" t="s">
        <v>140</v>
      </c>
      <c r="E336" s="246" t="s">
        <v>21</v>
      </c>
      <c r="F336" s="247" t="s">
        <v>877</v>
      </c>
      <c r="G336" s="245"/>
      <c r="H336" s="248">
        <v>40.799999999999997</v>
      </c>
      <c r="I336" s="249"/>
      <c r="J336" s="245"/>
      <c r="K336" s="245"/>
      <c r="L336" s="250"/>
      <c r="M336" s="251"/>
      <c r="N336" s="252"/>
      <c r="O336" s="252"/>
      <c r="P336" s="252"/>
      <c r="Q336" s="252"/>
      <c r="R336" s="252"/>
      <c r="S336" s="252"/>
      <c r="T336" s="253"/>
      <c r="AT336" s="254" t="s">
        <v>140</v>
      </c>
      <c r="AU336" s="254" t="s">
        <v>85</v>
      </c>
      <c r="AV336" s="12" t="s">
        <v>85</v>
      </c>
      <c r="AW336" s="12" t="s">
        <v>39</v>
      </c>
      <c r="AX336" s="12" t="s">
        <v>83</v>
      </c>
      <c r="AY336" s="254" t="s">
        <v>131</v>
      </c>
    </row>
    <row r="337" s="1" customFormat="1" ht="25.5" customHeight="1">
      <c r="B337" s="46"/>
      <c r="C337" s="221" t="s">
        <v>607</v>
      </c>
      <c r="D337" s="221" t="s">
        <v>133</v>
      </c>
      <c r="E337" s="222" t="s">
        <v>614</v>
      </c>
      <c r="F337" s="223" t="s">
        <v>615</v>
      </c>
      <c r="G337" s="224" t="s">
        <v>177</v>
      </c>
      <c r="H337" s="225">
        <v>84</v>
      </c>
      <c r="I337" s="226"/>
      <c r="J337" s="227">
        <f>ROUND(I337*H337,2)</f>
        <v>0</v>
      </c>
      <c r="K337" s="223" t="s">
        <v>21</v>
      </c>
      <c r="L337" s="72"/>
      <c r="M337" s="228" t="s">
        <v>21</v>
      </c>
      <c r="N337" s="229" t="s">
        <v>46</v>
      </c>
      <c r="O337" s="47"/>
      <c r="P337" s="230">
        <f>O337*H337</f>
        <v>0</v>
      </c>
      <c r="Q337" s="230">
        <v>0</v>
      </c>
      <c r="R337" s="230">
        <f>Q337*H337</f>
        <v>0</v>
      </c>
      <c r="S337" s="230">
        <v>0</v>
      </c>
      <c r="T337" s="231">
        <f>S337*H337</f>
        <v>0</v>
      </c>
      <c r="AR337" s="24" t="s">
        <v>138</v>
      </c>
      <c r="AT337" s="24" t="s">
        <v>133</v>
      </c>
      <c r="AU337" s="24" t="s">
        <v>85</v>
      </c>
      <c r="AY337" s="24" t="s">
        <v>131</v>
      </c>
      <c r="BE337" s="232">
        <f>IF(N337="základní",J337,0)</f>
        <v>0</v>
      </c>
      <c r="BF337" s="232">
        <f>IF(N337="snížená",J337,0)</f>
        <v>0</v>
      </c>
      <c r="BG337" s="232">
        <f>IF(N337="zákl. přenesená",J337,0)</f>
        <v>0</v>
      </c>
      <c r="BH337" s="232">
        <f>IF(N337="sníž. přenesená",J337,0)</f>
        <v>0</v>
      </c>
      <c r="BI337" s="232">
        <f>IF(N337="nulová",J337,0)</f>
        <v>0</v>
      </c>
      <c r="BJ337" s="24" t="s">
        <v>83</v>
      </c>
      <c r="BK337" s="232">
        <f>ROUND(I337*H337,2)</f>
        <v>0</v>
      </c>
      <c r="BL337" s="24" t="s">
        <v>138</v>
      </c>
      <c r="BM337" s="24" t="s">
        <v>878</v>
      </c>
    </row>
    <row r="338" s="11" customFormat="1">
      <c r="B338" s="233"/>
      <c r="C338" s="234"/>
      <c r="D338" s="235" t="s">
        <v>140</v>
      </c>
      <c r="E338" s="236" t="s">
        <v>21</v>
      </c>
      <c r="F338" s="237" t="s">
        <v>784</v>
      </c>
      <c r="G338" s="234"/>
      <c r="H338" s="236" t="s">
        <v>21</v>
      </c>
      <c r="I338" s="238"/>
      <c r="J338" s="234"/>
      <c r="K338" s="234"/>
      <c r="L338" s="239"/>
      <c r="M338" s="240"/>
      <c r="N338" s="241"/>
      <c r="O338" s="241"/>
      <c r="P338" s="241"/>
      <c r="Q338" s="241"/>
      <c r="R338" s="241"/>
      <c r="S338" s="241"/>
      <c r="T338" s="242"/>
      <c r="AT338" s="243" t="s">
        <v>140</v>
      </c>
      <c r="AU338" s="243" t="s">
        <v>85</v>
      </c>
      <c r="AV338" s="11" t="s">
        <v>83</v>
      </c>
      <c r="AW338" s="11" t="s">
        <v>39</v>
      </c>
      <c r="AX338" s="11" t="s">
        <v>75</v>
      </c>
      <c r="AY338" s="243" t="s">
        <v>131</v>
      </c>
    </row>
    <row r="339" s="12" customFormat="1">
      <c r="B339" s="244"/>
      <c r="C339" s="245"/>
      <c r="D339" s="235" t="s">
        <v>140</v>
      </c>
      <c r="E339" s="246" t="s">
        <v>21</v>
      </c>
      <c r="F339" s="247" t="s">
        <v>879</v>
      </c>
      <c r="G339" s="245"/>
      <c r="H339" s="248">
        <v>84</v>
      </c>
      <c r="I339" s="249"/>
      <c r="J339" s="245"/>
      <c r="K339" s="245"/>
      <c r="L339" s="250"/>
      <c r="M339" s="251"/>
      <c r="N339" s="252"/>
      <c r="O339" s="252"/>
      <c r="P339" s="252"/>
      <c r="Q339" s="252"/>
      <c r="R339" s="252"/>
      <c r="S339" s="252"/>
      <c r="T339" s="253"/>
      <c r="AT339" s="254" t="s">
        <v>140</v>
      </c>
      <c r="AU339" s="254" t="s">
        <v>85</v>
      </c>
      <c r="AV339" s="12" t="s">
        <v>85</v>
      </c>
      <c r="AW339" s="12" t="s">
        <v>39</v>
      </c>
      <c r="AX339" s="12" t="s">
        <v>83</v>
      </c>
      <c r="AY339" s="254" t="s">
        <v>131</v>
      </c>
    </row>
    <row r="340" s="10" customFormat="1" ht="22.32" customHeight="1">
      <c r="B340" s="205"/>
      <c r="C340" s="206"/>
      <c r="D340" s="207" t="s">
        <v>74</v>
      </c>
      <c r="E340" s="219" t="s">
        <v>618</v>
      </c>
      <c r="F340" s="219" t="s">
        <v>619</v>
      </c>
      <c r="G340" s="206"/>
      <c r="H340" s="206"/>
      <c r="I340" s="209"/>
      <c r="J340" s="220">
        <f>BK340</f>
        <v>0</v>
      </c>
      <c r="K340" s="206"/>
      <c r="L340" s="211"/>
      <c r="M340" s="212"/>
      <c r="N340" s="213"/>
      <c r="O340" s="213"/>
      <c r="P340" s="214">
        <f>SUM(P341:P359)</f>
        <v>0</v>
      </c>
      <c r="Q340" s="213"/>
      <c r="R340" s="214">
        <f>SUM(R341:R359)</f>
        <v>0</v>
      </c>
      <c r="S340" s="213"/>
      <c r="T340" s="215">
        <f>SUM(T341:T359)</f>
        <v>0</v>
      </c>
      <c r="AR340" s="216" t="s">
        <v>83</v>
      </c>
      <c r="AT340" s="217" t="s">
        <v>74</v>
      </c>
      <c r="AU340" s="217" t="s">
        <v>85</v>
      </c>
      <c r="AY340" s="216" t="s">
        <v>131</v>
      </c>
      <c r="BK340" s="218">
        <f>SUM(BK341:BK359)</f>
        <v>0</v>
      </c>
    </row>
    <row r="341" s="1" customFormat="1" ht="25.5" customHeight="1">
      <c r="B341" s="46"/>
      <c r="C341" s="221" t="s">
        <v>613</v>
      </c>
      <c r="D341" s="221" t="s">
        <v>133</v>
      </c>
      <c r="E341" s="222" t="s">
        <v>621</v>
      </c>
      <c r="F341" s="223" t="s">
        <v>622</v>
      </c>
      <c r="G341" s="224" t="s">
        <v>272</v>
      </c>
      <c r="H341" s="225">
        <v>49.340000000000003</v>
      </c>
      <c r="I341" s="226"/>
      <c r="J341" s="227">
        <f>ROUND(I341*H341,2)</f>
        <v>0</v>
      </c>
      <c r="K341" s="223" t="s">
        <v>137</v>
      </c>
      <c r="L341" s="72"/>
      <c r="M341" s="228" t="s">
        <v>21</v>
      </c>
      <c r="N341" s="229" t="s">
        <v>46</v>
      </c>
      <c r="O341" s="47"/>
      <c r="P341" s="230">
        <f>O341*H341</f>
        <v>0</v>
      </c>
      <c r="Q341" s="230">
        <v>0</v>
      </c>
      <c r="R341" s="230">
        <f>Q341*H341</f>
        <v>0</v>
      </c>
      <c r="S341" s="230">
        <v>0</v>
      </c>
      <c r="T341" s="231">
        <f>S341*H341</f>
        <v>0</v>
      </c>
      <c r="AR341" s="24" t="s">
        <v>138</v>
      </c>
      <c r="AT341" s="24" t="s">
        <v>133</v>
      </c>
      <c r="AU341" s="24" t="s">
        <v>149</v>
      </c>
      <c r="AY341" s="24" t="s">
        <v>131</v>
      </c>
      <c r="BE341" s="232">
        <f>IF(N341="základní",J341,0)</f>
        <v>0</v>
      </c>
      <c r="BF341" s="232">
        <f>IF(N341="snížená",J341,0)</f>
        <v>0</v>
      </c>
      <c r="BG341" s="232">
        <f>IF(N341="zákl. přenesená",J341,0)</f>
        <v>0</v>
      </c>
      <c r="BH341" s="232">
        <f>IF(N341="sníž. přenesená",J341,0)</f>
        <v>0</v>
      </c>
      <c r="BI341" s="232">
        <f>IF(N341="nulová",J341,0)</f>
        <v>0</v>
      </c>
      <c r="BJ341" s="24" t="s">
        <v>83</v>
      </c>
      <c r="BK341" s="232">
        <f>ROUND(I341*H341,2)</f>
        <v>0</v>
      </c>
      <c r="BL341" s="24" t="s">
        <v>138</v>
      </c>
      <c r="BM341" s="24" t="s">
        <v>880</v>
      </c>
    </row>
    <row r="342" s="12" customFormat="1">
      <c r="B342" s="244"/>
      <c r="C342" s="245"/>
      <c r="D342" s="235" t="s">
        <v>140</v>
      </c>
      <c r="E342" s="246" t="s">
        <v>21</v>
      </c>
      <c r="F342" s="247" t="s">
        <v>881</v>
      </c>
      <c r="G342" s="245"/>
      <c r="H342" s="248">
        <v>49.340000000000003</v>
      </c>
      <c r="I342" s="249"/>
      <c r="J342" s="245"/>
      <c r="K342" s="245"/>
      <c r="L342" s="250"/>
      <c r="M342" s="251"/>
      <c r="N342" s="252"/>
      <c r="O342" s="252"/>
      <c r="P342" s="252"/>
      <c r="Q342" s="252"/>
      <c r="R342" s="252"/>
      <c r="S342" s="252"/>
      <c r="T342" s="253"/>
      <c r="AT342" s="254" t="s">
        <v>140</v>
      </c>
      <c r="AU342" s="254" t="s">
        <v>149</v>
      </c>
      <c r="AV342" s="12" t="s">
        <v>85</v>
      </c>
      <c r="AW342" s="12" t="s">
        <v>39</v>
      </c>
      <c r="AX342" s="12" t="s">
        <v>83</v>
      </c>
      <c r="AY342" s="254" t="s">
        <v>131</v>
      </c>
    </row>
    <row r="343" s="1" customFormat="1" ht="25.5" customHeight="1">
      <c r="B343" s="46"/>
      <c r="C343" s="221" t="s">
        <v>620</v>
      </c>
      <c r="D343" s="221" t="s">
        <v>133</v>
      </c>
      <c r="E343" s="222" t="s">
        <v>627</v>
      </c>
      <c r="F343" s="223" t="s">
        <v>628</v>
      </c>
      <c r="G343" s="224" t="s">
        <v>272</v>
      </c>
      <c r="H343" s="225">
        <v>641.41999999999996</v>
      </c>
      <c r="I343" s="226"/>
      <c r="J343" s="227">
        <f>ROUND(I343*H343,2)</f>
        <v>0</v>
      </c>
      <c r="K343" s="223" t="s">
        <v>137</v>
      </c>
      <c r="L343" s="72"/>
      <c r="M343" s="228" t="s">
        <v>21</v>
      </c>
      <c r="N343" s="229" t="s">
        <v>46</v>
      </c>
      <c r="O343" s="47"/>
      <c r="P343" s="230">
        <f>O343*H343</f>
        <v>0</v>
      </c>
      <c r="Q343" s="230">
        <v>0</v>
      </c>
      <c r="R343" s="230">
        <f>Q343*H343</f>
        <v>0</v>
      </c>
      <c r="S343" s="230">
        <v>0</v>
      </c>
      <c r="T343" s="231">
        <f>S343*H343</f>
        <v>0</v>
      </c>
      <c r="AR343" s="24" t="s">
        <v>138</v>
      </c>
      <c r="AT343" s="24" t="s">
        <v>133</v>
      </c>
      <c r="AU343" s="24" t="s">
        <v>149</v>
      </c>
      <c r="AY343" s="24" t="s">
        <v>131</v>
      </c>
      <c r="BE343" s="232">
        <f>IF(N343="základní",J343,0)</f>
        <v>0</v>
      </c>
      <c r="BF343" s="232">
        <f>IF(N343="snížená",J343,0)</f>
        <v>0</v>
      </c>
      <c r="BG343" s="232">
        <f>IF(N343="zákl. přenesená",J343,0)</f>
        <v>0</v>
      </c>
      <c r="BH343" s="232">
        <f>IF(N343="sníž. přenesená",J343,0)</f>
        <v>0</v>
      </c>
      <c r="BI343" s="232">
        <f>IF(N343="nulová",J343,0)</f>
        <v>0</v>
      </c>
      <c r="BJ343" s="24" t="s">
        <v>83</v>
      </c>
      <c r="BK343" s="232">
        <f>ROUND(I343*H343,2)</f>
        <v>0</v>
      </c>
      <c r="BL343" s="24" t="s">
        <v>138</v>
      </c>
      <c r="BM343" s="24" t="s">
        <v>882</v>
      </c>
    </row>
    <row r="344" s="12" customFormat="1">
      <c r="B344" s="244"/>
      <c r="C344" s="245"/>
      <c r="D344" s="235" t="s">
        <v>140</v>
      </c>
      <c r="E344" s="246" t="s">
        <v>21</v>
      </c>
      <c r="F344" s="247" t="s">
        <v>883</v>
      </c>
      <c r="G344" s="245"/>
      <c r="H344" s="248">
        <v>641.41999999999996</v>
      </c>
      <c r="I344" s="249"/>
      <c r="J344" s="245"/>
      <c r="K344" s="245"/>
      <c r="L344" s="250"/>
      <c r="M344" s="251"/>
      <c r="N344" s="252"/>
      <c r="O344" s="252"/>
      <c r="P344" s="252"/>
      <c r="Q344" s="252"/>
      <c r="R344" s="252"/>
      <c r="S344" s="252"/>
      <c r="T344" s="253"/>
      <c r="AT344" s="254" t="s">
        <v>140</v>
      </c>
      <c r="AU344" s="254" t="s">
        <v>149</v>
      </c>
      <c r="AV344" s="12" t="s">
        <v>85</v>
      </c>
      <c r="AW344" s="12" t="s">
        <v>39</v>
      </c>
      <c r="AX344" s="12" t="s">
        <v>83</v>
      </c>
      <c r="AY344" s="254" t="s">
        <v>131</v>
      </c>
    </row>
    <row r="345" s="1" customFormat="1" ht="25.5" customHeight="1">
      <c r="B345" s="46"/>
      <c r="C345" s="221" t="s">
        <v>626</v>
      </c>
      <c r="D345" s="221" t="s">
        <v>133</v>
      </c>
      <c r="E345" s="222" t="s">
        <v>632</v>
      </c>
      <c r="F345" s="223" t="s">
        <v>633</v>
      </c>
      <c r="G345" s="224" t="s">
        <v>272</v>
      </c>
      <c r="H345" s="225">
        <v>181.96700000000001</v>
      </c>
      <c r="I345" s="226"/>
      <c r="J345" s="227">
        <f>ROUND(I345*H345,2)</f>
        <v>0</v>
      </c>
      <c r="K345" s="223" t="s">
        <v>137</v>
      </c>
      <c r="L345" s="72"/>
      <c r="M345" s="228" t="s">
        <v>21</v>
      </c>
      <c r="N345" s="229" t="s">
        <v>46</v>
      </c>
      <c r="O345" s="47"/>
      <c r="P345" s="230">
        <f>O345*H345</f>
        <v>0</v>
      </c>
      <c r="Q345" s="230">
        <v>0</v>
      </c>
      <c r="R345" s="230">
        <f>Q345*H345</f>
        <v>0</v>
      </c>
      <c r="S345" s="230">
        <v>0</v>
      </c>
      <c r="T345" s="231">
        <f>S345*H345</f>
        <v>0</v>
      </c>
      <c r="AR345" s="24" t="s">
        <v>138</v>
      </c>
      <c r="AT345" s="24" t="s">
        <v>133</v>
      </c>
      <c r="AU345" s="24" t="s">
        <v>149</v>
      </c>
      <c r="AY345" s="24" t="s">
        <v>131</v>
      </c>
      <c r="BE345" s="232">
        <f>IF(N345="základní",J345,0)</f>
        <v>0</v>
      </c>
      <c r="BF345" s="232">
        <f>IF(N345="snížená",J345,0)</f>
        <v>0</v>
      </c>
      <c r="BG345" s="232">
        <f>IF(N345="zákl. přenesená",J345,0)</f>
        <v>0</v>
      </c>
      <c r="BH345" s="232">
        <f>IF(N345="sníž. přenesená",J345,0)</f>
        <v>0</v>
      </c>
      <c r="BI345" s="232">
        <f>IF(N345="nulová",J345,0)</f>
        <v>0</v>
      </c>
      <c r="BJ345" s="24" t="s">
        <v>83</v>
      </c>
      <c r="BK345" s="232">
        <f>ROUND(I345*H345,2)</f>
        <v>0</v>
      </c>
      <c r="BL345" s="24" t="s">
        <v>138</v>
      </c>
      <c r="BM345" s="24" t="s">
        <v>884</v>
      </c>
    </row>
    <row r="346" s="12" customFormat="1">
      <c r="B346" s="244"/>
      <c r="C346" s="245"/>
      <c r="D346" s="235" t="s">
        <v>140</v>
      </c>
      <c r="E346" s="246" t="s">
        <v>21</v>
      </c>
      <c r="F346" s="247" t="s">
        <v>885</v>
      </c>
      <c r="G346" s="245"/>
      <c r="H346" s="248">
        <v>6.8319999999999999</v>
      </c>
      <c r="I346" s="249"/>
      <c r="J346" s="245"/>
      <c r="K346" s="245"/>
      <c r="L346" s="250"/>
      <c r="M346" s="251"/>
      <c r="N346" s="252"/>
      <c r="O346" s="252"/>
      <c r="P346" s="252"/>
      <c r="Q346" s="252"/>
      <c r="R346" s="252"/>
      <c r="S346" s="252"/>
      <c r="T346" s="253"/>
      <c r="AT346" s="254" t="s">
        <v>140</v>
      </c>
      <c r="AU346" s="254" t="s">
        <v>149</v>
      </c>
      <c r="AV346" s="12" t="s">
        <v>85</v>
      </c>
      <c r="AW346" s="12" t="s">
        <v>39</v>
      </c>
      <c r="AX346" s="12" t="s">
        <v>75</v>
      </c>
      <c r="AY346" s="254" t="s">
        <v>131</v>
      </c>
    </row>
    <row r="347" s="12" customFormat="1">
      <c r="B347" s="244"/>
      <c r="C347" s="245"/>
      <c r="D347" s="235" t="s">
        <v>140</v>
      </c>
      <c r="E347" s="246" t="s">
        <v>21</v>
      </c>
      <c r="F347" s="247" t="s">
        <v>886</v>
      </c>
      <c r="G347" s="245"/>
      <c r="H347" s="248">
        <v>175.13499999999999</v>
      </c>
      <c r="I347" s="249"/>
      <c r="J347" s="245"/>
      <c r="K347" s="245"/>
      <c r="L347" s="250"/>
      <c r="M347" s="251"/>
      <c r="N347" s="252"/>
      <c r="O347" s="252"/>
      <c r="P347" s="252"/>
      <c r="Q347" s="252"/>
      <c r="R347" s="252"/>
      <c r="S347" s="252"/>
      <c r="T347" s="253"/>
      <c r="AT347" s="254" t="s">
        <v>140</v>
      </c>
      <c r="AU347" s="254" t="s">
        <v>149</v>
      </c>
      <c r="AV347" s="12" t="s">
        <v>85</v>
      </c>
      <c r="AW347" s="12" t="s">
        <v>39</v>
      </c>
      <c r="AX347" s="12" t="s">
        <v>75</v>
      </c>
      <c r="AY347" s="254" t="s">
        <v>131</v>
      </c>
    </row>
    <row r="348" s="14" customFormat="1">
      <c r="B348" s="268"/>
      <c r="C348" s="269"/>
      <c r="D348" s="235" t="s">
        <v>140</v>
      </c>
      <c r="E348" s="270" t="s">
        <v>21</v>
      </c>
      <c r="F348" s="271" t="s">
        <v>208</v>
      </c>
      <c r="G348" s="269"/>
      <c r="H348" s="272">
        <v>181.96700000000001</v>
      </c>
      <c r="I348" s="273"/>
      <c r="J348" s="269"/>
      <c r="K348" s="269"/>
      <c r="L348" s="274"/>
      <c r="M348" s="275"/>
      <c r="N348" s="276"/>
      <c r="O348" s="276"/>
      <c r="P348" s="276"/>
      <c r="Q348" s="276"/>
      <c r="R348" s="276"/>
      <c r="S348" s="276"/>
      <c r="T348" s="277"/>
      <c r="AT348" s="278" t="s">
        <v>140</v>
      </c>
      <c r="AU348" s="278" t="s">
        <v>149</v>
      </c>
      <c r="AV348" s="14" t="s">
        <v>138</v>
      </c>
      <c r="AW348" s="14" t="s">
        <v>39</v>
      </c>
      <c r="AX348" s="14" t="s">
        <v>83</v>
      </c>
      <c r="AY348" s="278" t="s">
        <v>131</v>
      </c>
    </row>
    <row r="349" s="1" customFormat="1" ht="25.5" customHeight="1">
      <c r="B349" s="46"/>
      <c r="C349" s="221" t="s">
        <v>631</v>
      </c>
      <c r="D349" s="221" t="s">
        <v>133</v>
      </c>
      <c r="E349" s="222" t="s">
        <v>638</v>
      </c>
      <c r="F349" s="223" t="s">
        <v>628</v>
      </c>
      <c r="G349" s="224" t="s">
        <v>272</v>
      </c>
      <c r="H349" s="225">
        <v>2365.5709999999999</v>
      </c>
      <c r="I349" s="226"/>
      <c r="J349" s="227">
        <f>ROUND(I349*H349,2)</f>
        <v>0</v>
      </c>
      <c r="K349" s="223" t="s">
        <v>137</v>
      </c>
      <c r="L349" s="72"/>
      <c r="M349" s="228" t="s">
        <v>21</v>
      </c>
      <c r="N349" s="229" t="s">
        <v>46</v>
      </c>
      <c r="O349" s="47"/>
      <c r="P349" s="230">
        <f>O349*H349</f>
        <v>0</v>
      </c>
      <c r="Q349" s="230">
        <v>0</v>
      </c>
      <c r="R349" s="230">
        <f>Q349*H349</f>
        <v>0</v>
      </c>
      <c r="S349" s="230">
        <v>0</v>
      </c>
      <c r="T349" s="231">
        <f>S349*H349</f>
        <v>0</v>
      </c>
      <c r="AR349" s="24" t="s">
        <v>138</v>
      </c>
      <c r="AT349" s="24" t="s">
        <v>133</v>
      </c>
      <c r="AU349" s="24" t="s">
        <v>149</v>
      </c>
      <c r="AY349" s="24" t="s">
        <v>131</v>
      </c>
      <c r="BE349" s="232">
        <f>IF(N349="základní",J349,0)</f>
        <v>0</v>
      </c>
      <c r="BF349" s="232">
        <f>IF(N349="snížená",J349,0)</f>
        <v>0</v>
      </c>
      <c r="BG349" s="232">
        <f>IF(N349="zákl. přenesená",J349,0)</f>
        <v>0</v>
      </c>
      <c r="BH349" s="232">
        <f>IF(N349="sníž. přenesená",J349,0)</f>
        <v>0</v>
      </c>
      <c r="BI349" s="232">
        <f>IF(N349="nulová",J349,0)</f>
        <v>0</v>
      </c>
      <c r="BJ349" s="24" t="s">
        <v>83</v>
      </c>
      <c r="BK349" s="232">
        <f>ROUND(I349*H349,2)</f>
        <v>0</v>
      </c>
      <c r="BL349" s="24" t="s">
        <v>138</v>
      </c>
      <c r="BM349" s="24" t="s">
        <v>887</v>
      </c>
    </row>
    <row r="350" s="12" customFormat="1">
      <c r="B350" s="244"/>
      <c r="C350" s="245"/>
      <c r="D350" s="235" t="s">
        <v>140</v>
      </c>
      <c r="E350" s="246" t="s">
        <v>21</v>
      </c>
      <c r="F350" s="247" t="s">
        <v>888</v>
      </c>
      <c r="G350" s="245"/>
      <c r="H350" s="248">
        <v>2365.5709999999999</v>
      </c>
      <c r="I350" s="249"/>
      <c r="J350" s="245"/>
      <c r="K350" s="245"/>
      <c r="L350" s="250"/>
      <c r="M350" s="251"/>
      <c r="N350" s="252"/>
      <c r="O350" s="252"/>
      <c r="P350" s="252"/>
      <c r="Q350" s="252"/>
      <c r="R350" s="252"/>
      <c r="S350" s="252"/>
      <c r="T350" s="253"/>
      <c r="AT350" s="254" t="s">
        <v>140</v>
      </c>
      <c r="AU350" s="254" t="s">
        <v>149</v>
      </c>
      <c r="AV350" s="12" t="s">
        <v>85</v>
      </c>
      <c r="AW350" s="12" t="s">
        <v>39</v>
      </c>
      <c r="AX350" s="12" t="s">
        <v>83</v>
      </c>
      <c r="AY350" s="254" t="s">
        <v>131</v>
      </c>
    </row>
    <row r="351" s="1" customFormat="1" ht="16.5" customHeight="1">
      <c r="B351" s="46"/>
      <c r="C351" s="221" t="s">
        <v>637</v>
      </c>
      <c r="D351" s="221" t="s">
        <v>133</v>
      </c>
      <c r="E351" s="222" t="s">
        <v>642</v>
      </c>
      <c r="F351" s="223" t="s">
        <v>643</v>
      </c>
      <c r="G351" s="224" t="s">
        <v>272</v>
      </c>
      <c r="H351" s="225">
        <v>231.30699999999999</v>
      </c>
      <c r="I351" s="226"/>
      <c r="J351" s="227">
        <f>ROUND(I351*H351,2)</f>
        <v>0</v>
      </c>
      <c r="K351" s="223" t="s">
        <v>137</v>
      </c>
      <c r="L351" s="72"/>
      <c r="M351" s="228" t="s">
        <v>21</v>
      </c>
      <c r="N351" s="229" t="s">
        <v>46</v>
      </c>
      <c r="O351" s="47"/>
      <c r="P351" s="230">
        <f>O351*H351</f>
        <v>0</v>
      </c>
      <c r="Q351" s="230">
        <v>0</v>
      </c>
      <c r="R351" s="230">
        <f>Q351*H351</f>
        <v>0</v>
      </c>
      <c r="S351" s="230">
        <v>0</v>
      </c>
      <c r="T351" s="231">
        <f>S351*H351</f>
        <v>0</v>
      </c>
      <c r="AR351" s="24" t="s">
        <v>138</v>
      </c>
      <c r="AT351" s="24" t="s">
        <v>133</v>
      </c>
      <c r="AU351" s="24" t="s">
        <v>149</v>
      </c>
      <c r="AY351" s="24" t="s">
        <v>131</v>
      </c>
      <c r="BE351" s="232">
        <f>IF(N351="základní",J351,0)</f>
        <v>0</v>
      </c>
      <c r="BF351" s="232">
        <f>IF(N351="snížená",J351,0)</f>
        <v>0</v>
      </c>
      <c r="BG351" s="232">
        <f>IF(N351="zákl. přenesená",J351,0)</f>
        <v>0</v>
      </c>
      <c r="BH351" s="232">
        <f>IF(N351="sníž. přenesená",J351,0)</f>
        <v>0</v>
      </c>
      <c r="BI351" s="232">
        <f>IF(N351="nulová",J351,0)</f>
        <v>0</v>
      </c>
      <c r="BJ351" s="24" t="s">
        <v>83</v>
      </c>
      <c r="BK351" s="232">
        <f>ROUND(I351*H351,2)</f>
        <v>0</v>
      </c>
      <c r="BL351" s="24" t="s">
        <v>138</v>
      </c>
      <c r="BM351" s="24" t="s">
        <v>889</v>
      </c>
    </row>
    <row r="352" s="12" customFormat="1">
      <c r="B352" s="244"/>
      <c r="C352" s="245"/>
      <c r="D352" s="235" t="s">
        <v>140</v>
      </c>
      <c r="E352" s="246" t="s">
        <v>21</v>
      </c>
      <c r="F352" s="247" t="s">
        <v>890</v>
      </c>
      <c r="G352" s="245"/>
      <c r="H352" s="248">
        <v>49.340000000000003</v>
      </c>
      <c r="I352" s="249"/>
      <c r="J352" s="245"/>
      <c r="K352" s="245"/>
      <c r="L352" s="250"/>
      <c r="M352" s="251"/>
      <c r="N352" s="252"/>
      <c r="O352" s="252"/>
      <c r="P352" s="252"/>
      <c r="Q352" s="252"/>
      <c r="R352" s="252"/>
      <c r="S352" s="252"/>
      <c r="T352" s="253"/>
      <c r="AT352" s="254" t="s">
        <v>140</v>
      </c>
      <c r="AU352" s="254" t="s">
        <v>149</v>
      </c>
      <c r="AV352" s="12" t="s">
        <v>85</v>
      </c>
      <c r="AW352" s="12" t="s">
        <v>39</v>
      </c>
      <c r="AX352" s="12" t="s">
        <v>75</v>
      </c>
      <c r="AY352" s="254" t="s">
        <v>131</v>
      </c>
    </row>
    <row r="353" s="12" customFormat="1">
      <c r="B353" s="244"/>
      <c r="C353" s="245"/>
      <c r="D353" s="235" t="s">
        <v>140</v>
      </c>
      <c r="E353" s="246" t="s">
        <v>21</v>
      </c>
      <c r="F353" s="247" t="s">
        <v>891</v>
      </c>
      <c r="G353" s="245"/>
      <c r="H353" s="248">
        <v>181.96700000000001</v>
      </c>
      <c r="I353" s="249"/>
      <c r="J353" s="245"/>
      <c r="K353" s="245"/>
      <c r="L353" s="250"/>
      <c r="M353" s="251"/>
      <c r="N353" s="252"/>
      <c r="O353" s="252"/>
      <c r="P353" s="252"/>
      <c r="Q353" s="252"/>
      <c r="R353" s="252"/>
      <c r="S353" s="252"/>
      <c r="T353" s="253"/>
      <c r="AT353" s="254" t="s">
        <v>140</v>
      </c>
      <c r="AU353" s="254" t="s">
        <v>149</v>
      </c>
      <c r="AV353" s="12" t="s">
        <v>85</v>
      </c>
      <c r="AW353" s="12" t="s">
        <v>39</v>
      </c>
      <c r="AX353" s="12" t="s">
        <v>75</v>
      </c>
      <c r="AY353" s="254" t="s">
        <v>131</v>
      </c>
    </row>
    <row r="354" s="14" customFormat="1">
      <c r="B354" s="268"/>
      <c r="C354" s="269"/>
      <c r="D354" s="235" t="s">
        <v>140</v>
      </c>
      <c r="E354" s="270" t="s">
        <v>21</v>
      </c>
      <c r="F354" s="271" t="s">
        <v>208</v>
      </c>
      <c r="G354" s="269"/>
      <c r="H354" s="272">
        <v>231.30699999999999</v>
      </c>
      <c r="I354" s="273"/>
      <c r="J354" s="269"/>
      <c r="K354" s="269"/>
      <c r="L354" s="274"/>
      <c r="M354" s="275"/>
      <c r="N354" s="276"/>
      <c r="O354" s="276"/>
      <c r="P354" s="276"/>
      <c r="Q354" s="276"/>
      <c r="R354" s="276"/>
      <c r="S354" s="276"/>
      <c r="T354" s="277"/>
      <c r="AT354" s="278" t="s">
        <v>140</v>
      </c>
      <c r="AU354" s="278" t="s">
        <v>149</v>
      </c>
      <c r="AV354" s="14" t="s">
        <v>138</v>
      </c>
      <c r="AW354" s="14" t="s">
        <v>39</v>
      </c>
      <c r="AX354" s="14" t="s">
        <v>83</v>
      </c>
      <c r="AY354" s="278" t="s">
        <v>131</v>
      </c>
    </row>
    <row r="355" s="1" customFormat="1" ht="25.5" customHeight="1">
      <c r="B355" s="46"/>
      <c r="C355" s="221" t="s">
        <v>641</v>
      </c>
      <c r="D355" s="221" t="s">
        <v>133</v>
      </c>
      <c r="E355" s="222" t="s">
        <v>648</v>
      </c>
      <c r="F355" s="223" t="s">
        <v>649</v>
      </c>
      <c r="G355" s="224" t="s">
        <v>272</v>
      </c>
      <c r="H355" s="225">
        <v>181.96700000000001</v>
      </c>
      <c r="I355" s="226"/>
      <c r="J355" s="227">
        <f>ROUND(I355*H355,2)</f>
        <v>0</v>
      </c>
      <c r="K355" s="223" t="s">
        <v>137</v>
      </c>
      <c r="L355" s="72"/>
      <c r="M355" s="228" t="s">
        <v>21</v>
      </c>
      <c r="N355" s="229" t="s">
        <v>46</v>
      </c>
      <c r="O355" s="47"/>
      <c r="P355" s="230">
        <f>O355*H355</f>
        <v>0</v>
      </c>
      <c r="Q355" s="230">
        <v>0</v>
      </c>
      <c r="R355" s="230">
        <f>Q355*H355</f>
        <v>0</v>
      </c>
      <c r="S355" s="230">
        <v>0</v>
      </c>
      <c r="T355" s="231">
        <f>S355*H355</f>
        <v>0</v>
      </c>
      <c r="AR355" s="24" t="s">
        <v>138</v>
      </c>
      <c r="AT355" s="24" t="s">
        <v>133</v>
      </c>
      <c r="AU355" s="24" t="s">
        <v>149</v>
      </c>
      <c r="AY355" s="24" t="s">
        <v>131</v>
      </c>
      <c r="BE355" s="232">
        <f>IF(N355="základní",J355,0)</f>
        <v>0</v>
      </c>
      <c r="BF355" s="232">
        <f>IF(N355="snížená",J355,0)</f>
        <v>0</v>
      </c>
      <c r="BG355" s="232">
        <f>IF(N355="zákl. přenesená",J355,0)</f>
        <v>0</v>
      </c>
      <c r="BH355" s="232">
        <f>IF(N355="sníž. přenesená",J355,0)</f>
        <v>0</v>
      </c>
      <c r="BI355" s="232">
        <f>IF(N355="nulová",J355,0)</f>
        <v>0</v>
      </c>
      <c r="BJ355" s="24" t="s">
        <v>83</v>
      </c>
      <c r="BK355" s="232">
        <f>ROUND(I355*H355,2)</f>
        <v>0</v>
      </c>
      <c r="BL355" s="24" t="s">
        <v>138</v>
      </c>
      <c r="BM355" s="24" t="s">
        <v>892</v>
      </c>
    </row>
    <row r="356" s="12" customFormat="1">
      <c r="B356" s="244"/>
      <c r="C356" s="245"/>
      <c r="D356" s="235" t="s">
        <v>140</v>
      </c>
      <c r="E356" s="246" t="s">
        <v>21</v>
      </c>
      <c r="F356" s="247" t="s">
        <v>893</v>
      </c>
      <c r="G356" s="245"/>
      <c r="H356" s="248">
        <v>181.96700000000001</v>
      </c>
      <c r="I356" s="249"/>
      <c r="J356" s="245"/>
      <c r="K356" s="245"/>
      <c r="L356" s="250"/>
      <c r="M356" s="251"/>
      <c r="N356" s="252"/>
      <c r="O356" s="252"/>
      <c r="P356" s="252"/>
      <c r="Q356" s="252"/>
      <c r="R356" s="252"/>
      <c r="S356" s="252"/>
      <c r="T356" s="253"/>
      <c r="AT356" s="254" t="s">
        <v>140</v>
      </c>
      <c r="AU356" s="254" t="s">
        <v>149</v>
      </c>
      <c r="AV356" s="12" t="s">
        <v>85</v>
      </c>
      <c r="AW356" s="12" t="s">
        <v>39</v>
      </c>
      <c r="AX356" s="12" t="s">
        <v>83</v>
      </c>
      <c r="AY356" s="254" t="s">
        <v>131</v>
      </c>
    </row>
    <row r="357" s="1" customFormat="1" ht="25.5" customHeight="1">
      <c r="B357" s="46"/>
      <c r="C357" s="221" t="s">
        <v>647</v>
      </c>
      <c r="D357" s="221" t="s">
        <v>133</v>
      </c>
      <c r="E357" s="222" t="s">
        <v>653</v>
      </c>
      <c r="F357" s="223" t="s">
        <v>654</v>
      </c>
      <c r="G357" s="224" t="s">
        <v>272</v>
      </c>
      <c r="H357" s="225">
        <v>49.340000000000003</v>
      </c>
      <c r="I357" s="226"/>
      <c r="J357" s="227">
        <f>ROUND(I357*H357,2)</f>
        <v>0</v>
      </c>
      <c r="K357" s="223" t="s">
        <v>137</v>
      </c>
      <c r="L357" s="72"/>
      <c r="M357" s="228" t="s">
        <v>21</v>
      </c>
      <c r="N357" s="229" t="s">
        <v>46</v>
      </c>
      <c r="O357" s="47"/>
      <c r="P357" s="230">
        <f>O357*H357</f>
        <v>0</v>
      </c>
      <c r="Q357" s="230">
        <v>0</v>
      </c>
      <c r="R357" s="230">
        <f>Q357*H357</f>
        <v>0</v>
      </c>
      <c r="S357" s="230">
        <v>0</v>
      </c>
      <c r="T357" s="231">
        <f>S357*H357</f>
        <v>0</v>
      </c>
      <c r="AR357" s="24" t="s">
        <v>138</v>
      </c>
      <c r="AT357" s="24" t="s">
        <v>133</v>
      </c>
      <c r="AU357" s="24" t="s">
        <v>149</v>
      </c>
      <c r="AY357" s="24" t="s">
        <v>131</v>
      </c>
      <c r="BE357" s="232">
        <f>IF(N357="základní",J357,0)</f>
        <v>0</v>
      </c>
      <c r="BF357" s="232">
        <f>IF(N357="snížená",J357,0)</f>
        <v>0</v>
      </c>
      <c r="BG357" s="232">
        <f>IF(N357="zákl. přenesená",J357,0)</f>
        <v>0</v>
      </c>
      <c r="BH357" s="232">
        <f>IF(N357="sníž. přenesená",J357,0)</f>
        <v>0</v>
      </c>
      <c r="BI357" s="232">
        <f>IF(N357="nulová",J357,0)</f>
        <v>0</v>
      </c>
      <c r="BJ357" s="24" t="s">
        <v>83</v>
      </c>
      <c r="BK357" s="232">
        <f>ROUND(I357*H357,2)</f>
        <v>0</v>
      </c>
      <c r="BL357" s="24" t="s">
        <v>138</v>
      </c>
      <c r="BM357" s="24" t="s">
        <v>894</v>
      </c>
    </row>
    <row r="358" s="12" customFormat="1">
      <c r="B358" s="244"/>
      <c r="C358" s="245"/>
      <c r="D358" s="235" t="s">
        <v>140</v>
      </c>
      <c r="E358" s="246" t="s">
        <v>21</v>
      </c>
      <c r="F358" s="247" t="s">
        <v>895</v>
      </c>
      <c r="G358" s="245"/>
      <c r="H358" s="248">
        <v>49.340000000000003</v>
      </c>
      <c r="I358" s="249"/>
      <c r="J358" s="245"/>
      <c r="K358" s="245"/>
      <c r="L358" s="250"/>
      <c r="M358" s="251"/>
      <c r="N358" s="252"/>
      <c r="O358" s="252"/>
      <c r="P358" s="252"/>
      <c r="Q358" s="252"/>
      <c r="R358" s="252"/>
      <c r="S358" s="252"/>
      <c r="T358" s="253"/>
      <c r="AT358" s="254" t="s">
        <v>140</v>
      </c>
      <c r="AU358" s="254" t="s">
        <v>149</v>
      </c>
      <c r="AV358" s="12" t="s">
        <v>85</v>
      </c>
      <c r="AW358" s="12" t="s">
        <v>39</v>
      </c>
      <c r="AX358" s="12" t="s">
        <v>83</v>
      </c>
      <c r="AY358" s="254" t="s">
        <v>131</v>
      </c>
    </row>
    <row r="359" s="1" customFormat="1" ht="25.5" customHeight="1">
      <c r="B359" s="46"/>
      <c r="C359" s="221" t="s">
        <v>652</v>
      </c>
      <c r="D359" s="221" t="s">
        <v>133</v>
      </c>
      <c r="E359" s="222" t="s">
        <v>657</v>
      </c>
      <c r="F359" s="223" t="s">
        <v>658</v>
      </c>
      <c r="G359" s="224" t="s">
        <v>272</v>
      </c>
      <c r="H359" s="225">
        <v>140.346</v>
      </c>
      <c r="I359" s="226"/>
      <c r="J359" s="227">
        <f>ROUND(I359*H359,2)</f>
        <v>0</v>
      </c>
      <c r="K359" s="223" t="s">
        <v>137</v>
      </c>
      <c r="L359" s="72"/>
      <c r="M359" s="228" t="s">
        <v>21</v>
      </c>
      <c r="N359" s="229" t="s">
        <v>46</v>
      </c>
      <c r="O359" s="47"/>
      <c r="P359" s="230">
        <f>O359*H359</f>
        <v>0</v>
      </c>
      <c r="Q359" s="230">
        <v>0</v>
      </c>
      <c r="R359" s="230">
        <f>Q359*H359</f>
        <v>0</v>
      </c>
      <c r="S359" s="230">
        <v>0</v>
      </c>
      <c r="T359" s="231">
        <f>S359*H359</f>
        <v>0</v>
      </c>
      <c r="AR359" s="24" t="s">
        <v>138</v>
      </c>
      <c r="AT359" s="24" t="s">
        <v>133</v>
      </c>
      <c r="AU359" s="24" t="s">
        <v>149</v>
      </c>
      <c r="AY359" s="24" t="s">
        <v>131</v>
      </c>
      <c r="BE359" s="232">
        <f>IF(N359="základní",J359,0)</f>
        <v>0</v>
      </c>
      <c r="BF359" s="232">
        <f>IF(N359="snížená",J359,0)</f>
        <v>0</v>
      </c>
      <c r="BG359" s="232">
        <f>IF(N359="zákl. přenesená",J359,0)</f>
        <v>0</v>
      </c>
      <c r="BH359" s="232">
        <f>IF(N359="sníž. přenesená",J359,0)</f>
        <v>0</v>
      </c>
      <c r="BI359" s="232">
        <f>IF(N359="nulová",J359,0)</f>
        <v>0</v>
      </c>
      <c r="BJ359" s="24" t="s">
        <v>83</v>
      </c>
      <c r="BK359" s="232">
        <f>ROUND(I359*H359,2)</f>
        <v>0</v>
      </c>
      <c r="BL359" s="24" t="s">
        <v>138</v>
      </c>
      <c r="BM359" s="24" t="s">
        <v>896</v>
      </c>
    </row>
    <row r="360" s="10" customFormat="1" ht="37.44" customHeight="1">
      <c r="B360" s="205"/>
      <c r="C360" s="206"/>
      <c r="D360" s="207" t="s">
        <v>74</v>
      </c>
      <c r="E360" s="208" t="s">
        <v>667</v>
      </c>
      <c r="F360" s="208" t="s">
        <v>668</v>
      </c>
      <c r="G360" s="206"/>
      <c r="H360" s="206"/>
      <c r="I360" s="209"/>
      <c r="J360" s="210">
        <f>BK360</f>
        <v>0</v>
      </c>
      <c r="K360" s="206"/>
      <c r="L360" s="211"/>
      <c r="M360" s="212"/>
      <c r="N360" s="213"/>
      <c r="O360" s="213"/>
      <c r="P360" s="214">
        <f>P361+SUM(P362:P368)</f>
        <v>0</v>
      </c>
      <c r="Q360" s="213"/>
      <c r="R360" s="214">
        <f>R361+SUM(R362:R368)</f>
        <v>0</v>
      </c>
      <c r="S360" s="213"/>
      <c r="T360" s="215">
        <f>T361+SUM(T362:T368)</f>
        <v>0</v>
      </c>
      <c r="AR360" s="216" t="s">
        <v>159</v>
      </c>
      <c r="AT360" s="217" t="s">
        <v>74</v>
      </c>
      <c r="AU360" s="217" t="s">
        <v>75</v>
      </c>
      <c r="AY360" s="216" t="s">
        <v>131</v>
      </c>
      <c r="BK360" s="218">
        <f>BK361+SUM(BK362:BK368)</f>
        <v>0</v>
      </c>
    </row>
    <row r="361" s="1" customFormat="1" ht="16.5" customHeight="1">
      <c r="B361" s="46"/>
      <c r="C361" s="221" t="s">
        <v>662</v>
      </c>
      <c r="D361" s="221" t="s">
        <v>133</v>
      </c>
      <c r="E361" s="222" t="s">
        <v>670</v>
      </c>
      <c r="F361" s="223" t="s">
        <v>671</v>
      </c>
      <c r="G361" s="224" t="s">
        <v>672</v>
      </c>
      <c r="H361" s="225">
        <v>1</v>
      </c>
      <c r="I361" s="226"/>
      <c r="J361" s="227">
        <f>ROUND(I361*H361,2)</f>
        <v>0</v>
      </c>
      <c r="K361" s="223" t="s">
        <v>21</v>
      </c>
      <c r="L361" s="72"/>
      <c r="M361" s="228" t="s">
        <v>21</v>
      </c>
      <c r="N361" s="229" t="s">
        <v>46</v>
      </c>
      <c r="O361" s="47"/>
      <c r="P361" s="230">
        <f>O361*H361</f>
        <v>0</v>
      </c>
      <c r="Q361" s="230">
        <v>0</v>
      </c>
      <c r="R361" s="230">
        <f>Q361*H361</f>
        <v>0</v>
      </c>
      <c r="S361" s="230">
        <v>0</v>
      </c>
      <c r="T361" s="231">
        <f>S361*H361</f>
        <v>0</v>
      </c>
      <c r="AR361" s="24" t="s">
        <v>138</v>
      </c>
      <c r="AT361" s="24" t="s">
        <v>133</v>
      </c>
      <c r="AU361" s="24" t="s">
        <v>83</v>
      </c>
      <c r="AY361" s="24" t="s">
        <v>131</v>
      </c>
      <c r="BE361" s="232">
        <f>IF(N361="základní",J361,0)</f>
        <v>0</v>
      </c>
      <c r="BF361" s="232">
        <f>IF(N361="snížená",J361,0)</f>
        <v>0</v>
      </c>
      <c r="BG361" s="232">
        <f>IF(N361="zákl. přenesená",J361,0)</f>
        <v>0</v>
      </c>
      <c r="BH361" s="232">
        <f>IF(N361="sníž. přenesená",J361,0)</f>
        <v>0</v>
      </c>
      <c r="BI361" s="232">
        <f>IF(N361="nulová",J361,0)</f>
        <v>0</v>
      </c>
      <c r="BJ361" s="24" t="s">
        <v>83</v>
      </c>
      <c r="BK361" s="232">
        <f>ROUND(I361*H361,2)</f>
        <v>0</v>
      </c>
      <c r="BL361" s="24" t="s">
        <v>138</v>
      </c>
      <c r="BM361" s="24" t="s">
        <v>897</v>
      </c>
    </row>
    <row r="362" s="1" customFormat="1" ht="16.5" customHeight="1">
      <c r="B362" s="46"/>
      <c r="C362" s="221" t="s">
        <v>669</v>
      </c>
      <c r="D362" s="221" t="s">
        <v>133</v>
      </c>
      <c r="E362" s="222" t="s">
        <v>674</v>
      </c>
      <c r="F362" s="223" t="s">
        <v>675</v>
      </c>
      <c r="G362" s="224" t="s">
        <v>672</v>
      </c>
      <c r="H362" s="225">
        <v>1</v>
      </c>
      <c r="I362" s="226"/>
      <c r="J362" s="227">
        <f>ROUND(I362*H362,2)</f>
        <v>0</v>
      </c>
      <c r="K362" s="223" t="s">
        <v>21</v>
      </c>
      <c r="L362" s="72"/>
      <c r="M362" s="228" t="s">
        <v>21</v>
      </c>
      <c r="N362" s="229" t="s">
        <v>46</v>
      </c>
      <c r="O362" s="47"/>
      <c r="P362" s="230">
        <f>O362*H362</f>
        <v>0</v>
      </c>
      <c r="Q362" s="230">
        <v>0</v>
      </c>
      <c r="R362" s="230">
        <f>Q362*H362</f>
        <v>0</v>
      </c>
      <c r="S362" s="230">
        <v>0</v>
      </c>
      <c r="T362" s="231">
        <f>S362*H362</f>
        <v>0</v>
      </c>
      <c r="AR362" s="24" t="s">
        <v>138</v>
      </c>
      <c r="AT362" s="24" t="s">
        <v>133</v>
      </c>
      <c r="AU362" s="24" t="s">
        <v>83</v>
      </c>
      <c r="AY362" s="24" t="s">
        <v>131</v>
      </c>
      <c r="BE362" s="232">
        <f>IF(N362="základní",J362,0)</f>
        <v>0</v>
      </c>
      <c r="BF362" s="232">
        <f>IF(N362="snížená",J362,0)</f>
        <v>0</v>
      </c>
      <c r="BG362" s="232">
        <f>IF(N362="zákl. přenesená",J362,0)</f>
        <v>0</v>
      </c>
      <c r="BH362" s="232">
        <f>IF(N362="sníž. přenesená",J362,0)</f>
        <v>0</v>
      </c>
      <c r="BI362" s="232">
        <f>IF(N362="nulová",J362,0)</f>
        <v>0</v>
      </c>
      <c r="BJ362" s="24" t="s">
        <v>83</v>
      </c>
      <c r="BK362" s="232">
        <f>ROUND(I362*H362,2)</f>
        <v>0</v>
      </c>
      <c r="BL362" s="24" t="s">
        <v>138</v>
      </c>
      <c r="BM362" s="24" t="s">
        <v>898</v>
      </c>
    </row>
    <row r="363" s="1" customFormat="1" ht="89.25" customHeight="1">
      <c r="B363" s="46"/>
      <c r="C363" s="221" t="s">
        <v>618</v>
      </c>
      <c r="D363" s="221" t="s">
        <v>133</v>
      </c>
      <c r="E363" s="222" t="s">
        <v>678</v>
      </c>
      <c r="F363" s="223" t="s">
        <v>679</v>
      </c>
      <c r="G363" s="224" t="s">
        <v>672</v>
      </c>
      <c r="H363" s="225">
        <v>1</v>
      </c>
      <c r="I363" s="226"/>
      <c r="J363" s="227">
        <f>ROUND(I363*H363,2)</f>
        <v>0</v>
      </c>
      <c r="K363" s="223" t="s">
        <v>21</v>
      </c>
      <c r="L363" s="72"/>
      <c r="M363" s="228" t="s">
        <v>21</v>
      </c>
      <c r="N363" s="229" t="s">
        <v>46</v>
      </c>
      <c r="O363" s="47"/>
      <c r="P363" s="230">
        <f>O363*H363</f>
        <v>0</v>
      </c>
      <c r="Q363" s="230">
        <v>0</v>
      </c>
      <c r="R363" s="230">
        <f>Q363*H363</f>
        <v>0</v>
      </c>
      <c r="S363" s="230">
        <v>0</v>
      </c>
      <c r="T363" s="231">
        <f>S363*H363</f>
        <v>0</v>
      </c>
      <c r="AR363" s="24" t="s">
        <v>138</v>
      </c>
      <c r="AT363" s="24" t="s">
        <v>133</v>
      </c>
      <c r="AU363" s="24" t="s">
        <v>83</v>
      </c>
      <c r="AY363" s="24" t="s">
        <v>131</v>
      </c>
      <c r="BE363" s="232">
        <f>IF(N363="základní",J363,0)</f>
        <v>0</v>
      </c>
      <c r="BF363" s="232">
        <f>IF(N363="snížená",J363,0)</f>
        <v>0</v>
      </c>
      <c r="BG363" s="232">
        <f>IF(N363="zákl. přenesená",J363,0)</f>
        <v>0</v>
      </c>
      <c r="BH363" s="232">
        <f>IF(N363="sníž. přenesená",J363,0)</f>
        <v>0</v>
      </c>
      <c r="BI363" s="232">
        <f>IF(N363="nulová",J363,0)</f>
        <v>0</v>
      </c>
      <c r="BJ363" s="24" t="s">
        <v>83</v>
      </c>
      <c r="BK363" s="232">
        <f>ROUND(I363*H363,2)</f>
        <v>0</v>
      </c>
      <c r="BL363" s="24" t="s">
        <v>138</v>
      </c>
      <c r="BM363" s="24" t="s">
        <v>899</v>
      </c>
    </row>
    <row r="364" s="1" customFormat="1" ht="25.5" customHeight="1">
      <c r="B364" s="46"/>
      <c r="C364" s="221" t="s">
        <v>677</v>
      </c>
      <c r="D364" s="221" t="s">
        <v>133</v>
      </c>
      <c r="E364" s="222" t="s">
        <v>682</v>
      </c>
      <c r="F364" s="223" t="s">
        <v>683</v>
      </c>
      <c r="G364" s="224" t="s">
        <v>672</v>
      </c>
      <c r="H364" s="225">
        <v>1</v>
      </c>
      <c r="I364" s="226"/>
      <c r="J364" s="227">
        <f>ROUND(I364*H364,2)</f>
        <v>0</v>
      </c>
      <c r="K364" s="223" t="s">
        <v>21</v>
      </c>
      <c r="L364" s="72"/>
      <c r="M364" s="228" t="s">
        <v>21</v>
      </c>
      <c r="N364" s="229" t="s">
        <v>46</v>
      </c>
      <c r="O364" s="47"/>
      <c r="P364" s="230">
        <f>O364*H364</f>
        <v>0</v>
      </c>
      <c r="Q364" s="230">
        <v>0</v>
      </c>
      <c r="R364" s="230">
        <f>Q364*H364</f>
        <v>0</v>
      </c>
      <c r="S364" s="230">
        <v>0</v>
      </c>
      <c r="T364" s="231">
        <f>S364*H364</f>
        <v>0</v>
      </c>
      <c r="AR364" s="24" t="s">
        <v>138</v>
      </c>
      <c r="AT364" s="24" t="s">
        <v>133</v>
      </c>
      <c r="AU364" s="24" t="s">
        <v>83</v>
      </c>
      <c r="AY364" s="24" t="s">
        <v>131</v>
      </c>
      <c r="BE364" s="232">
        <f>IF(N364="základní",J364,0)</f>
        <v>0</v>
      </c>
      <c r="BF364" s="232">
        <f>IF(N364="snížená",J364,0)</f>
        <v>0</v>
      </c>
      <c r="BG364" s="232">
        <f>IF(N364="zákl. přenesená",J364,0)</f>
        <v>0</v>
      </c>
      <c r="BH364" s="232">
        <f>IF(N364="sníž. přenesená",J364,0)</f>
        <v>0</v>
      </c>
      <c r="BI364" s="232">
        <f>IF(N364="nulová",J364,0)</f>
        <v>0</v>
      </c>
      <c r="BJ364" s="24" t="s">
        <v>83</v>
      </c>
      <c r="BK364" s="232">
        <f>ROUND(I364*H364,2)</f>
        <v>0</v>
      </c>
      <c r="BL364" s="24" t="s">
        <v>138</v>
      </c>
      <c r="BM364" s="24" t="s">
        <v>900</v>
      </c>
    </row>
    <row r="365" s="1" customFormat="1" ht="25.5" customHeight="1">
      <c r="B365" s="46"/>
      <c r="C365" s="221" t="s">
        <v>681</v>
      </c>
      <c r="D365" s="221" t="s">
        <v>133</v>
      </c>
      <c r="E365" s="222" t="s">
        <v>686</v>
      </c>
      <c r="F365" s="223" t="s">
        <v>687</v>
      </c>
      <c r="G365" s="224" t="s">
        <v>457</v>
      </c>
      <c r="H365" s="225">
        <v>4</v>
      </c>
      <c r="I365" s="226"/>
      <c r="J365" s="227">
        <f>ROUND(I365*H365,2)</f>
        <v>0</v>
      </c>
      <c r="K365" s="223" t="s">
        <v>21</v>
      </c>
      <c r="L365" s="72"/>
      <c r="M365" s="228" t="s">
        <v>21</v>
      </c>
      <c r="N365" s="229" t="s">
        <v>46</v>
      </c>
      <c r="O365" s="47"/>
      <c r="P365" s="230">
        <f>O365*H365</f>
        <v>0</v>
      </c>
      <c r="Q365" s="230">
        <v>0</v>
      </c>
      <c r="R365" s="230">
        <f>Q365*H365</f>
        <v>0</v>
      </c>
      <c r="S365" s="230">
        <v>0</v>
      </c>
      <c r="T365" s="231">
        <f>S365*H365</f>
        <v>0</v>
      </c>
      <c r="AR365" s="24" t="s">
        <v>138</v>
      </c>
      <c r="AT365" s="24" t="s">
        <v>133</v>
      </c>
      <c r="AU365" s="24" t="s">
        <v>83</v>
      </c>
      <c r="AY365" s="24" t="s">
        <v>131</v>
      </c>
      <c r="BE365" s="232">
        <f>IF(N365="základní",J365,0)</f>
        <v>0</v>
      </c>
      <c r="BF365" s="232">
        <f>IF(N365="snížená",J365,0)</f>
        <v>0</v>
      </c>
      <c r="BG365" s="232">
        <f>IF(N365="zákl. přenesená",J365,0)</f>
        <v>0</v>
      </c>
      <c r="BH365" s="232">
        <f>IF(N365="sníž. přenesená",J365,0)</f>
        <v>0</v>
      </c>
      <c r="BI365" s="232">
        <f>IF(N365="nulová",J365,0)</f>
        <v>0</v>
      </c>
      <c r="BJ365" s="24" t="s">
        <v>83</v>
      </c>
      <c r="BK365" s="232">
        <f>ROUND(I365*H365,2)</f>
        <v>0</v>
      </c>
      <c r="BL365" s="24" t="s">
        <v>138</v>
      </c>
      <c r="BM365" s="24" t="s">
        <v>901</v>
      </c>
    </row>
    <row r="366" s="1" customFormat="1" ht="102" customHeight="1">
      <c r="B366" s="46"/>
      <c r="C366" s="221" t="s">
        <v>685</v>
      </c>
      <c r="D366" s="221" t="s">
        <v>133</v>
      </c>
      <c r="E366" s="222" t="s">
        <v>690</v>
      </c>
      <c r="F366" s="223" t="s">
        <v>691</v>
      </c>
      <c r="G366" s="224" t="s">
        <v>672</v>
      </c>
      <c r="H366" s="225">
        <v>1</v>
      </c>
      <c r="I366" s="226"/>
      <c r="J366" s="227">
        <f>ROUND(I366*H366,2)</f>
        <v>0</v>
      </c>
      <c r="K366" s="223" t="s">
        <v>21</v>
      </c>
      <c r="L366" s="72"/>
      <c r="M366" s="228" t="s">
        <v>21</v>
      </c>
      <c r="N366" s="229" t="s">
        <v>46</v>
      </c>
      <c r="O366" s="47"/>
      <c r="P366" s="230">
        <f>O366*H366</f>
        <v>0</v>
      </c>
      <c r="Q366" s="230">
        <v>0</v>
      </c>
      <c r="R366" s="230">
        <f>Q366*H366</f>
        <v>0</v>
      </c>
      <c r="S366" s="230">
        <v>0</v>
      </c>
      <c r="T366" s="231">
        <f>S366*H366</f>
        <v>0</v>
      </c>
      <c r="AR366" s="24" t="s">
        <v>138</v>
      </c>
      <c r="AT366" s="24" t="s">
        <v>133</v>
      </c>
      <c r="AU366" s="24" t="s">
        <v>83</v>
      </c>
      <c r="AY366" s="24" t="s">
        <v>131</v>
      </c>
      <c r="BE366" s="232">
        <f>IF(N366="základní",J366,0)</f>
        <v>0</v>
      </c>
      <c r="BF366" s="232">
        <f>IF(N366="snížená",J366,0)</f>
        <v>0</v>
      </c>
      <c r="BG366" s="232">
        <f>IF(N366="zákl. přenesená",J366,0)</f>
        <v>0</v>
      </c>
      <c r="BH366" s="232">
        <f>IF(N366="sníž. přenesená",J366,0)</f>
        <v>0</v>
      </c>
      <c r="BI366" s="232">
        <f>IF(N366="nulová",J366,0)</f>
        <v>0</v>
      </c>
      <c r="BJ366" s="24" t="s">
        <v>83</v>
      </c>
      <c r="BK366" s="232">
        <f>ROUND(I366*H366,2)</f>
        <v>0</v>
      </c>
      <c r="BL366" s="24" t="s">
        <v>138</v>
      </c>
      <c r="BM366" s="24" t="s">
        <v>902</v>
      </c>
    </row>
    <row r="367" s="1" customFormat="1" ht="16.5" customHeight="1">
      <c r="B367" s="46"/>
      <c r="C367" s="221" t="s">
        <v>689</v>
      </c>
      <c r="D367" s="221" t="s">
        <v>133</v>
      </c>
      <c r="E367" s="222" t="s">
        <v>694</v>
      </c>
      <c r="F367" s="223" t="s">
        <v>695</v>
      </c>
      <c r="G367" s="224" t="s">
        <v>672</v>
      </c>
      <c r="H367" s="225">
        <v>1</v>
      </c>
      <c r="I367" s="226"/>
      <c r="J367" s="227">
        <f>ROUND(I367*H367,2)</f>
        <v>0</v>
      </c>
      <c r="K367" s="223" t="s">
        <v>21</v>
      </c>
      <c r="L367" s="72"/>
      <c r="M367" s="228" t="s">
        <v>21</v>
      </c>
      <c r="N367" s="229" t="s">
        <v>46</v>
      </c>
      <c r="O367" s="47"/>
      <c r="P367" s="230">
        <f>O367*H367</f>
        <v>0</v>
      </c>
      <c r="Q367" s="230">
        <v>0</v>
      </c>
      <c r="R367" s="230">
        <f>Q367*H367</f>
        <v>0</v>
      </c>
      <c r="S367" s="230">
        <v>0</v>
      </c>
      <c r="T367" s="231">
        <f>S367*H367</f>
        <v>0</v>
      </c>
      <c r="AR367" s="24" t="s">
        <v>138</v>
      </c>
      <c r="AT367" s="24" t="s">
        <v>133</v>
      </c>
      <c r="AU367" s="24" t="s">
        <v>83</v>
      </c>
      <c r="AY367" s="24" t="s">
        <v>131</v>
      </c>
      <c r="BE367" s="232">
        <f>IF(N367="základní",J367,0)</f>
        <v>0</v>
      </c>
      <c r="BF367" s="232">
        <f>IF(N367="snížená",J367,0)</f>
        <v>0</v>
      </c>
      <c r="BG367" s="232">
        <f>IF(N367="zákl. přenesená",J367,0)</f>
        <v>0</v>
      </c>
      <c r="BH367" s="232">
        <f>IF(N367="sníž. přenesená",J367,0)</f>
        <v>0</v>
      </c>
      <c r="BI367" s="232">
        <f>IF(N367="nulová",J367,0)</f>
        <v>0</v>
      </c>
      <c r="BJ367" s="24" t="s">
        <v>83</v>
      </c>
      <c r="BK367" s="232">
        <f>ROUND(I367*H367,2)</f>
        <v>0</v>
      </c>
      <c r="BL367" s="24" t="s">
        <v>138</v>
      </c>
      <c r="BM367" s="24" t="s">
        <v>903</v>
      </c>
    </row>
    <row r="368" s="10" customFormat="1" ht="29.88" customHeight="1">
      <c r="B368" s="205"/>
      <c r="C368" s="206"/>
      <c r="D368" s="207" t="s">
        <v>74</v>
      </c>
      <c r="E368" s="219" t="s">
        <v>697</v>
      </c>
      <c r="F368" s="219" t="s">
        <v>698</v>
      </c>
      <c r="G368" s="206"/>
      <c r="H368" s="206"/>
      <c r="I368" s="209"/>
      <c r="J368" s="220">
        <f>BK368</f>
        <v>0</v>
      </c>
      <c r="K368" s="206"/>
      <c r="L368" s="211"/>
      <c r="M368" s="212"/>
      <c r="N368" s="213"/>
      <c r="O368" s="213"/>
      <c r="P368" s="214">
        <f>P369</f>
        <v>0</v>
      </c>
      <c r="Q368" s="213"/>
      <c r="R368" s="214">
        <f>R369</f>
        <v>0</v>
      </c>
      <c r="S368" s="213"/>
      <c r="T368" s="215">
        <f>T369</f>
        <v>0</v>
      </c>
      <c r="AR368" s="216" t="s">
        <v>159</v>
      </c>
      <c r="AT368" s="217" t="s">
        <v>74</v>
      </c>
      <c r="AU368" s="217" t="s">
        <v>83</v>
      </c>
      <c r="AY368" s="216" t="s">
        <v>131</v>
      </c>
      <c r="BK368" s="218">
        <f>BK369</f>
        <v>0</v>
      </c>
    </row>
    <row r="369" s="1" customFormat="1" ht="25.5" customHeight="1">
      <c r="B369" s="46"/>
      <c r="C369" s="221" t="s">
        <v>693</v>
      </c>
      <c r="D369" s="221" t="s">
        <v>133</v>
      </c>
      <c r="E369" s="222" t="s">
        <v>700</v>
      </c>
      <c r="F369" s="223" t="s">
        <v>701</v>
      </c>
      <c r="G369" s="224" t="s">
        <v>702</v>
      </c>
      <c r="H369" s="225">
        <v>1</v>
      </c>
      <c r="I369" s="226"/>
      <c r="J369" s="227">
        <f>ROUND(I369*H369,2)</f>
        <v>0</v>
      </c>
      <c r="K369" s="223" t="s">
        <v>137</v>
      </c>
      <c r="L369" s="72"/>
      <c r="M369" s="228" t="s">
        <v>21</v>
      </c>
      <c r="N369" s="289" t="s">
        <v>46</v>
      </c>
      <c r="O369" s="290"/>
      <c r="P369" s="291">
        <f>O369*H369</f>
        <v>0</v>
      </c>
      <c r="Q369" s="291">
        <v>0</v>
      </c>
      <c r="R369" s="291">
        <f>Q369*H369</f>
        <v>0</v>
      </c>
      <c r="S369" s="291">
        <v>0</v>
      </c>
      <c r="T369" s="292">
        <f>S369*H369</f>
        <v>0</v>
      </c>
      <c r="AR369" s="24" t="s">
        <v>703</v>
      </c>
      <c r="AT369" s="24" t="s">
        <v>133</v>
      </c>
      <c r="AU369" s="24" t="s">
        <v>85</v>
      </c>
      <c r="AY369" s="24" t="s">
        <v>131</v>
      </c>
      <c r="BE369" s="232">
        <f>IF(N369="základní",J369,0)</f>
        <v>0</v>
      </c>
      <c r="BF369" s="232">
        <f>IF(N369="snížená",J369,0)</f>
        <v>0</v>
      </c>
      <c r="BG369" s="232">
        <f>IF(N369="zákl. přenesená",J369,0)</f>
        <v>0</v>
      </c>
      <c r="BH369" s="232">
        <f>IF(N369="sníž. přenesená",J369,0)</f>
        <v>0</v>
      </c>
      <c r="BI369" s="232">
        <f>IF(N369="nulová",J369,0)</f>
        <v>0</v>
      </c>
      <c r="BJ369" s="24" t="s">
        <v>83</v>
      </c>
      <c r="BK369" s="232">
        <f>ROUND(I369*H369,2)</f>
        <v>0</v>
      </c>
      <c r="BL369" s="24" t="s">
        <v>703</v>
      </c>
      <c r="BM369" s="24" t="s">
        <v>904</v>
      </c>
    </row>
    <row r="370" s="1" customFormat="1" ht="6.96" customHeight="1">
      <c r="B370" s="67"/>
      <c r="C370" s="68"/>
      <c r="D370" s="68"/>
      <c r="E370" s="68"/>
      <c r="F370" s="68"/>
      <c r="G370" s="68"/>
      <c r="H370" s="68"/>
      <c r="I370" s="166"/>
      <c r="J370" s="68"/>
      <c r="K370" s="68"/>
      <c r="L370" s="72"/>
    </row>
  </sheetData>
  <sheetProtection sheet="1" autoFilter="0" formatColumns="0" formatRows="0" objects="1" scenarios="1" spinCount="100000" saltValue="OTHGY5U5fqeS5wYvMWnVao6izHDBhF3k7lMxoWOOYivMpZi49S62JMbn+o12YivuFarjT/MzEANvoSI5UwJMDQ==" hashValue="2O2B2eJ5xQl0aeSRH4anuiazeYuelVvtrXeSg2IwtqO4GRMhZbhq2mruSrGCjyO22t16/3G9AJq4xfy5PkmYUA==" algorithmName="SHA-512" password="CC35"/>
  <autoFilter ref="C84:K369"/>
  <mergeCells count="10">
    <mergeCell ref="E7:H7"/>
    <mergeCell ref="E9:H9"/>
    <mergeCell ref="E24:H24"/>
    <mergeCell ref="E45:H45"/>
    <mergeCell ref="E47:H47"/>
    <mergeCell ref="J51:J52"/>
    <mergeCell ref="E75:H75"/>
    <mergeCell ref="E77:H77"/>
    <mergeCell ref="G1:H1"/>
    <mergeCell ref="L2:V2"/>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92</v>
      </c>
      <c r="G1" s="139" t="s">
        <v>93</v>
      </c>
      <c r="H1" s="139"/>
      <c r="I1" s="140"/>
      <c r="J1" s="139" t="s">
        <v>94</v>
      </c>
      <c r="K1" s="138" t="s">
        <v>95</v>
      </c>
      <c r="L1" s="139" t="s">
        <v>96</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91</v>
      </c>
    </row>
    <row r="3" ht="6.96" customHeight="1">
      <c r="B3" s="25"/>
      <c r="C3" s="26"/>
      <c r="D3" s="26"/>
      <c r="E3" s="26"/>
      <c r="F3" s="26"/>
      <c r="G3" s="26"/>
      <c r="H3" s="26"/>
      <c r="I3" s="141"/>
      <c r="J3" s="26"/>
      <c r="K3" s="27"/>
      <c r="AT3" s="24" t="s">
        <v>85</v>
      </c>
    </row>
    <row r="4" ht="36.96" customHeight="1">
      <c r="B4" s="28"/>
      <c r="C4" s="29"/>
      <c r="D4" s="30" t="s">
        <v>97</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Projekt pro výstavbu a opravu komunikace Erbenova, Na Spojce a Tůmova, Kostelec nad Orlicí</v>
      </c>
      <c r="F7" s="40"/>
      <c r="G7" s="40"/>
      <c r="H7" s="40"/>
      <c r="I7" s="142"/>
      <c r="J7" s="29"/>
      <c r="K7" s="31"/>
    </row>
    <row r="8" s="1" customFormat="1">
      <c r="B8" s="46"/>
      <c r="C8" s="47"/>
      <c r="D8" s="40" t="s">
        <v>98</v>
      </c>
      <c r="E8" s="47"/>
      <c r="F8" s="47"/>
      <c r="G8" s="47"/>
      <c r="H8" s="47"/>
      <c r="I8" s="144"/>
      <c r="J8" s="47"/>
      <c r="K8" s="51"/>
    </row>
    <row r="9" s="1" customFormat="1" ht="36.96" customHeight="1">
      <c r="B9" s="46"/>
      <c r="C9" s="47"/>
      <c r="D9" s="47"/>
      <c r="E9" s="145" t="s">
        <v>905</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21</v>
      </c>
      <c r="K11" s="51"/>
    </row>
    <row r="12" s="1" customFormat="1" ht="14.4" customHeight="1">
      <c r="B12" s="46"/>
      <c r="C12" s="47"/>
      <c r="D12" s="40" t="s">
        <v>23</v>
      </c>
      <c r="E12" s="47"/>
      <c r="F12" s="35" t="s">
        <v>24</v>
      </c>
      <c r="G12" s="47"/>
      <c r="H12" s="47"/>
      <c r="I12" s="146" t="s">
        <v>25</v>
      </c>
      <c r="J12" s="147" t="str">
        <f>'Rekapitulace stavby'!AN8</f>
        <v>17. 11. 2017</v>
      </c>
      <c r="K12" s="51"/>
    </row>
    <row r="13" s="1" customFormat="1" ht="10.8" customHeight="1">
      <c r="B13" s="46"/>
      <c r="C13" s="47"/>
      <c r="D13" s="47"/>
      <c r="E13" s="47"/>
      <c r="F13" s="47"/>
      <c r="G13" s="47"/>
      <c r="H13" s="47"/>
      <c r="I13" s="144"/>
      <c r="J13" s="47"/>
      <c r="K13" s="51"/>
    </row>
    <row r="14" s="1" customFormat="1" ht="14.4" customHeight="1">
      <c r="B14" s="46"/>
      <c r="C14" s="47"/>
      <c r="D14" s="40" t="s">
        <v>27</v>
      </c>
      <c r="E14" s="47"/>
      <c r="F14" s="47"/>
      <c r="G14" s="47"/>
      <c r="H14" s="47"/>
      <c r="I14" s="146" t="s">
        <v>28</v>
      </c>
      <c r="J14" s="35" t="s">
        <v>29</v>
      </c>
      <c r="K14" s="51"/>
    </row>
    <row r="15" s="1" customFormat="1" ht="18" customHeight="1">
      <c r="B15" s="46"/>
      <c r="C15" s="47"/>
      <c r="D15" s="47"/>
      <c r="E15" s="35" t="s">
        <v>30</v>
      </c>
      <c r="F15" s="47"/>
      <c r="G15" s="47"/>
      <c r="H15" s="47"/>
      <c r="I15" s="146" t="s">
        <v>31</v>
      </c>
      <c r="J15" s="35" t="s">
        <v>32</v>
      </c>
      <c r="K15" s="51"/>
    </row>
    <row r="16" s="1" customFormat="1" ht="6.96" customHeight="1">
      <c r="B16" s="46"/>
      <c r="C16" s="47"/>
      <c r="D16" s="47"/>
      <c r="E16" s="47"/>
      <c r="F16" s="47"/>
      <c r="G16" s="47"/>
      <c r="H16" s="47"/>
      <c r="I16" s="144"/>
      <c r="J16" s="47"/>
      <c r="K16" s="51"/>
    </row>
    <row r="17" s="1" customFormat="1" ht="14.4" customHeight="1">
      <c r="B17" s="46"/>
      <c r="C17" s="47"/>
      <c r="D17" s="40" t="s">
        <v>33</v>
      </c>
      <c r="E17" s="47"/>
      <c r="F17" s="47"/>
      <c r="G17" s="47"/>
      <c r="H17" s="47"/>
      <c r="I17" s="146" t="s">
        <v>28</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31</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35</v>
      </c>
      <c r="E20" s="47"/>
      <c r="F20" s="47"/>
      <c r="G20" s="47"/>
      <c r="H20" s="47"/>
      <c r="I20" s="146" t="s">
        <v>28</v>
      </c>
      <c r="J20" s="35" t="s">
        <v>36</v>
      </c>
      <c r="K20" s="51"/>
    </row>
    <row r="21" s="1" customFormat="1" ht="18" customHeight="1">
      <c r="B21" s="46"/>
      <c r="C21" s="47"/>
      <c r="D21" s="47"/>
      <c r="E21" s="35" t="s">
        <v>37</v>
      </c>
      <c r="F21" s="47"/>
      <c r="G21" s="47"/>
      <c r="H21" s="47"/>
      <c r="I21" s="146" t="s">
        <v>31</v>
      </c>
      <c r="J21" s="35" t="s">
        <v>38</v>
      </c>
      <c r="K21" s="51"/>
    </row>
    <row r="22" s="1" customFormat="1" ht="6.96" customHeight="1">
      <c r="B22" s="46"/>
      <c r="C22" s="47"/>
      <c r="D22" s="47"/>
      <c r="E22" s="47"/>
      <c r="F22" s="47"/>
      <c r="G22" s="47"/>
      <c r="H22" s="47"/>
      <c r="I22" s="144"/>
      <c r="J22" s="47"/>
      <c r="K22" s="51"/>
    </row>
    <row r="23" s="1" customFormat="1" ht="14.4" customHeight="1">
      <c r="B23" s="46"/>
      <c r="C23" s="47"/>
      <c r="D23" s="40" t="s">
        <v>40</v>
      </c>
      <c r="E23" s="47"/>
      <c r="F23" s="47"/>
      <c r="G23" s="47"/>
      <c r="H23" s="47"/>
      <c r="I23" s="144"/>
      <c r="J23" s="47"/>
      <c r="K23" s="51"/>
    </row>
    <row r="24" s="6" customFormat="1" ht="16.5" customHeight="1">
      <c r="B24" s="148"/>
      <c r="C24" s="149"/>
      <c r="D24" s="149"/>
      <c r="E24" s="44" t="s">
        <v>21</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41</v>
      </c>
      <c r="E27" s="47"/>
      <c r="F27" s="47"/>
      <c r="G27" s="47"/>
      <c r="H27" s="47"/>
      <c r="I27" s="144"/>
      <c r="J27" s="155">
        <f>ROUND(J86,2)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43</v>
      </c>
      <c r="G29" s="47"/>
      <c r="H29" s="47"/>
      <c r="I29" s="156" t="s">
        <v>42</v>
      </c>
      <c r="J29" s="52" t="s">
        <v>44</v>
      </c>
      <c r="K29" s="51"/>
    </row>
    <row r="30" s="1" customFormat="1" ht="14.4" customHeight="1">
      <c r="B30" s="46"/>
      <c r="C30" s="47"/>
      <c r="D30" s="55" t="s">
        <v>45</v>
      </c>
      <c r="E30" s="55" t="s">
        <v>46</v>
      </c>
      <c r="F30" s="157">
        <f>ROUND(SUM(BE86:BE398), 2)</f>
        <v>0</v>
      </c>
      <c r="G30" s="47"/>
      <c r="H30" s="47"/>
      <c r="I30" s="158">
        <v>0.20999999999999999</v>
      </c>
      <c r="J30" s="157">
        <f>ROUND(ROUND((SUM(BE86:BE398)), 2)*I30, 2)</f>
        <v>0</v>
      </c>
      <c r="K30" s="51"/>
    </row>
    <row r="31" s="1" customFormat="1" ht="14.4" customHeight="1">
      <c r="B31" s="46"/>
      <c r="C31" s="47"/>
      <c r="D31" s="47"/>
      <c r="E31" s="55" t="s">
        <v>47</v>
      </c>
      <c r="F31" s="157">
        <f>ROUND(SUM(BF86:BF398), 2)</f>
        <v>0</v>
      </c>
      <c r="G31" s="47"/>
      <c r="H31" s="47"/>
      <c r="I31" s="158">
        <v>0.14999999999999999</v>
      </c>
      <c r="J31" s="157">
        <f>ROUND(ROUND((SUM(BF86:BF398)), 2)*I31, 2)</f>
        <v>0</v>
      </c>
      <c r="K31" s="51"/>
    </row>
    <row r="32" hidden="1" s="1" customFormat="1" ht="14.4" customHeight="1">
      <c r="B32" s="46"/>
      <c r="C32" s="47"/>
      <c r="D32" s="47"/>
      <c r="E32" s="55" t="s">
        <v>48</v>
      </c>
      <c r="F32" s="157">
        <f>ROUND(SUM(BG86:BG398), 2)</f>
        <v>0</v>
      </c>
      <c r="G32" s="47"/>
      <c r="H32" s="47"/>
      <c r="I32" s="158">
        <v>0.20999999999999999</v>
      </c>
      <c r="J32" s="157">
        <v>0</v>
      </c>
      <c r="K32" s="51"/>
    </row>
    <row r="33" hidden="1" s="1" customFormat="1" ht="14.4" customHeight="1">
      <c r="B33" s="46"/>
      <c r="C33" s="47"/>
      <c r="D33" s="47"/>
      <c r="E33" s="55" t="s">
        <v>49</v>
      </c>
      <c r="F33" s="157">
        <f>ROUND(SUM(BH86:BH398), 2)</f>
        <v>0</v>
      </c>
      <c r="G33" s="47"/>
      <c r="H33" s="47"/>
      <c r="I33" s="158">
        <v>0.14999999999999999</v>
      </c>
      <c r="J33" s="157">
        <v>0</v>
      </c>
      <c r="K33" s="51"/>
    </row>
    <row r="34" hidden="1" s="1" customFormat="1" ht="14.4" customHeight="1">
      <c r="B34" s="46"/>
      <c r="C34" s="47"/>
      <c r="D34" s="47"/>
      <c r="E34" s="55" t="s">
        <v>50</v>
      </c>
      <c r="F34" s="157">
        <f>ROUND(SUM(BI86:BI398),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51</v>
      </c>
      <c r="E36" s="98"/>
      <c r="F36" s="98"/>
      <c r="G36" s="161" t="s">
        <v>52</v>
      </c>
      <c r="H36" s="162" t="s">
        <v>53</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100</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Projekt pro výstavbu a opravu komunikace Erbenova, Na Spojce a Tůmova, Kostelec nad Orlicí</v>
      </c>
      <c r="F45" s="40"/>
      <c r="G45" s="40"/>
      <c r="H45" s="40"/>
      <c r="I45" s="144"/>
      <c r="J45" s="47"/>
      <c r="K45" s="51"/>
    </row>
    <row r="46" s="1" customFormat="1" ht="14.4" customHeight="1">
      <c r="B46" s="46"/>
      <c r="C46" s="40" t="s">
        <v>98</v>
      </c>
      <c r="D46" s="47"/>
      <c r="E46" s="47"/>
      <c r="F46" s="47"/>
      <c r="G46" s="47"/>
      <c r="H46" s="47"/>
      <c r="I46" s="144"/>
      <c r="J46" s="47"/>
      <c r="K46" s="51"/>
    </row>
    <row r="47" s="1" customFormat="1" ht="17.25" customHeight="1">
      <c r="B47" s="46"/>
      <c r="C47" s="47"/>
      <c r="D47" s="47"/>
      <c r="E47" s="145" t="str">
        <f>E9</f>
        <v>048/2017_103 - SO 103 KOMUNIKACE A CHODNÍKY - UL. TŮMOVA</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23</v>
      </c>
      <c r="D49" s="47"/>
      <c r="E49" s="47"/>
      <c r="F49" s="35" t="str">
        <f>F12</f>
        <v>ul. Erbenova, Na Spojce a Tůmova</v>
      </c>
      <c r="G49" s="47"/>
      <c r="H49" s="47"/>
      <c r="I49" s="146" t="s">
        <v>25</v>
      </c>
      <c r="J49" s="147" t="str">
        <f>IF(J12="","",J12)</f>
        <v>17. 11. 2017</v>
      </c>
      <c r="K49" s="51"/>
    </row>
    <row r="50" s="1" customFormat="1" ht="6.96" customHeight="1">
      <c r="B50" s="46"/>
      <c r="C50" s="47"/>
      <c r="D50" s="47"/>
      <c r="E50" s="47"/>
      <c r="F50" s="47"/>
      <c r="G50" s="47"/>
      <c r="H50" s="47"/>
      <c r="I50" s="144"/>
      <c r="J50" s="47"/>
      <c r="K50" s="51"/>
    </row>
    <row r="51" s="1" customFormat="1">
      <c r="B51" s="46"/>
      <c r="C51" s="40" t="s">
        <v>27</v>
      </c>
      <c r="D51" s="47"/>
      <c r="E51" s="47"/>
      <c r="F51" s="35" t="str">
        <f>E15</f>
        <v>Město Kostelec nad Orlicí</v>
      </c>
      <c r="G51" s="47"/>
      <c r="H51" s="47"/>
      <c r="I51" s="146" t="s">
        <v>35</v>
      </c>
      <c r="J51" s="44" t="str">
        <f>E21</f>
        <v>DI PROJEKT s.r.o.</v>
      </c>
      <c r="K51" s="51"/>
    </row>
    <row r="52" s="1" customFormat="1" ht="14.4" customHeight="1">
      <c r="B52" s="46"/>
      <c r="C52" s="40" t="s">
        <v>33</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101</v>
      </c>
      <c r="D54" s="159"/>
      <c r="E54" s="159"/>
      <c r="F54" s="159"/>
      <c r="G54" s="159"/>
      <c r="H54" s="159"/>
      <c r="I54" s="173"/>
      <c r="J54" s="174" t="s">
        <v>102</v>
      </c>
      <c r="K54" s="175"/>
    </row>
    <row r="55" s="1" customFormat="1" ht="10.32" customHeight="1">
      <c r="B55" s="46"/>
      <c r="C55" s="47"/>
      <c r="D55" s="47"/>
      <c r="E55" s="47"/>
      <c r="F55" s="47"/>
      <c r="G55" s="47"/>
      <c r="H55" s="47"/>
      <c r="I55" s="144"/>
      <c r="J55" s="47"/>
      <c r="K55" s="51"/>
    </row>
    <row r="56" s="1" customFormat="1" ht="29.28" customHeight="1">
      <c r="B56" s="46"/>
      <c r="C56" s="176" t="s">
        <v>103</v>
      </c>
      <c r="D56" s="47"/>
      <c r="E56" s="47"/>
      <c r="F56" s="47"/>
      <c r="G56" s="47"/>
      <c r="H56" s="47"/>
      <c r="I56" s="144"/>
      <c r="J56" s="155">
        <f>J86</f>
        <v>0</v>
      </c>
      <c r="K56" s="51"/>
      <c r="AU56" s="24" t="s">
        <v>104</v>
      </c>
    </row>
    <row r="57" s="7" customFormat="1" ht="24.96" customHeight="1">
      <c r="B57" s="177"/>
      <c r="C57" s="178"/>
      <c r="D57" s="179" t="s">
        <v>105</v>
      </c>
      <c r="E57" s="180"/>
      <c r="F57" s="180"/>
      <c r="G57" s="180"/>
      <c r="H57" s="180"/>
      <c r="I57" s="181"/>
      <c r="J57" s="182">
        <f>J87</f>
        <v>0</v>
      </c>
      <c r="K57" s="183"/>
    </row>
    <row r="58" s="8" customFormat="1" ht="19.92" customHeight="1">
      <c r="B58" s="184"/>
      <c r="C58" s="185"/>
      <c r="D58" s="186" t="s">
        <v>106</v>
      </c>
      <c r="E58" s="187"/>
      <c r="F58" s="187"/>
      <c r="G58" s="187"/>
      <c r="H58" s="187"/>
      <c r="I58" s="188"/>
      <c r="J58" s="189">
        <f>J88</f>
        <v>0</v>
      </c>
      <c r="K58" s="190"/>
    </row>
    <row r="59" s="8" customFormat="1" ht="19.92" customHeight="1">
      <c r="B59" s="184"/>
      <c r="C59" s="185"/>
      <c r="D59" s="186" t="s">
        <v>107</v>
      </c>
      <c r="E59" s="187"/>
      <c r="F59" s="187"/>
      <c r="G59" s="187"/>
      <c r="H59" s="187"/>
      <c r="I59" s="188"/>
      <c r="J59" s="189">
        <f>J200</f>
        <v>0</v>
      </c>
      <c r="K59" s="190"/>
    </row>
    <row r="60" s="8" customFormat="1" ht="19.92" customHeight="1">
      <c r="B60" s="184"/>
      <c r="C60" s="185"/>
      <c r="D60" s="186" t="s">
        <v>108</v>
      </c>
      <c r="E60" s="187"/>
      <c r="F60" s="187"/>
      <c r="G60" s="187"/>
      <c r="H60" s="187"/>
      <c r="I60" s="188"/>
      <c r="J60" s="189">
        <f>J207</f>
        <v>0</v>
      </c>
      <c r="K60" s="190"/>
    </row>
    <row r="61" s="8" customFormat="1" ht="19.92" customHeight="1">
      <c r="B61" s="184"/>
      <c r="C61" s="185"/>
      <c r="D61" s="186" t="s">
        <v>109</v>
      </c>
      <c r="E61" s="187"/>
      <c r="F61" s="187"/>
      <c r="G61" s="187"/>
      <c r="H61" s="187"/>
      <c r="I61" s="188"/>
      <c r="J61" s="189">
        <f>J272</f>
        <v>0</v>
      </c>
      <c r="K61" s="190"/>
    </row>
    <row r="62" s="8" customFormat="1" ht="19.92" customHeight="1">
      <c r="B62" s="184"/>
      <c r="C62" s="185"/>
      <c r="D62" s="186" t="s">
        <v>110</v>
      </c>
      <c r="E62" s="187"/>
      <c r="F62" s="187"/>
      <c r="G62" s="187"/>
      <c r="H62" s="187"/>
      <c r="I62" s="188"/>
      <c r="J62" s="189">
        <f>J290</f>
        <v>0</v>
      </c>
      <c r="K62" s="190"/>
    </row>
    <row r="63" s="8" customFormat="1" ht="14.88" customHeight="1">
      <c r="B63" s="184"/>
      <c r="C63" s="185"/>
      <c r="D63" s="186" t="s">
        <v>111</v>
      </c>
      <c r="E63" s="187"/>
      <c r="F63" s="187"/>
      <c r="G63" s="187"/>
      <c r="H63" s="187"/>
      <c r="I63" s="188"/>
      <c r="J63" s="189">
        <f>J364</f>
        <v>0</v>
      </c>
      <c r="K63" s="190"/>
    </row>
    <row r="64" s="8" customFormat="1" ht="19.92" customHeight="1">
      <c r="B64" s="184"/>
      <c r="C64" s="185"/>
      <c r="D64" s="186" t="s">
        <v>112</v>
      </c>
      <c r="E64" s="187"/>
      <c r="F64" s="187"/>
      <c r="G64" s="187"/>
      <c r="H64" s="187"/>
      <c r="I64" s="188"/>
      <c r="J64" s="189">
        <f>J386</f>
        <v>0</v>
      </c>
      <c r="K64" s="190"/>
    </row>
    <row r="65" s="7" customFormat="1" ht="24.96" customHeight="1">
      <c r="B65" s="177"/>
      <c r="C65" s="178"/>
      <c r="D65" s="179" t="s">
        <v>113</v>
      </c>
      <c r="E65" s="180"/>
      <c r="F65" s="180"/>
      <c r="G65" s="180"/>
      <c r="H65" s="180"/>
      <c r="I65" s="181"/>
      <c r="J65" s="182">
        <f>J389</f>
        <v>0</v>
      </c>
      <c r="K65" s="183"/>
    </row>
    <row r="66" s="8" customFormat="1" ht="19.92" customHeight="1">
      <c r="B66" s="184"/>
      <c r="C66" s="185"/>
      <c r="D66" s="186" t="s">
        <v>114</v>
      </c>
      <c r="E66" s="187"/>
      <c r="F66" s="187"/>
      <c r="G66" s="187"/>
      <c r="H66" s="187"/>
      <c r="I66" s="188"/>
      <c r="J66" s="189">
        <f>J397</f>
        <v>0</v>
      </c>
      <c r="K66" s="190"/>
    </row>
    <row r="67" s="1" customFormat="1" ht="21.84" customHeight="1">
      <c r="B67" s="46"/>
      <c r="C67" s="47"/>
      <c r="D67" s="47"/>
      <c r="E67" s="47"/>
      <c r="F67" s="47"/>
      <c r="G67" s="47"/>
      <c r="H67" s="47"/>
      <c r="I67" s="144"/>
      <c r="J67" s="47"/>
      <c r="K67" s="51"/>
    </row>
    <row r="68" s="1" customFormat="1" ht="6.96" customHeight="1">
      <c r="B68" s="67"/>
      <c r="C68" s="68"/>
      <c r="D68" s="68"/>
      <c r="E68" s="68"/>
      <c r="F68" s="68"/>
      <c r="G68" s="68"/>
      <c r="H68" s="68"/>
      <c r="I68" s="166"/>
      <c r="J68" s="68"/>
      <c r="K68" s="69"/>
    </row>
    <row r="72" s="1" customFormat="1" ht="6.96" customHeight="1">
      <c r="B72" s="70"/>
      <c r="C72" s="71"/>
      <c r="D72" s="71"/>
      <c r="E72" s="71"/>
      <c r="F72" s="71"/>
      <c r="G72" s="71"/>
      <c r="H72" s="71"/>
      <c r="I72" s="169"/>
      <c r="J72" s="71"/>
      <c r="K72" s="71"/>
      <c r="L72" s="72"/>
    </row>
    <row r="73" s="1" customFormat="1" ht="36.96" customHeight="1">
      <c r="B73" s="46"/>
      <c r="C73" s="73" t="s">
        <v>115</v>
      </c>
      <c r="D73" s="74"/>
      <c r="E73" s="74"/>
      <c r="F73" s="74"/>
      <c r="G73" s="74"/>
      <c r="H73" s="74"/>
      <c r="I73" s="191"/>
      <c r="J73" s="74"/>
      <c r="K73" s="74"/>
      <c r="L73" s="72"/>
    </row>
    <row r="74" s="1" customFormat="1" ht="6.96" customHeight="1">
      <c r="B74" s="46"/>
      <c r="C74" s="74"/>
      <c r="D74" s="74"/>
      <c r="E74" s="74"/>
      <c r="F74" s="74"/>
      <c r="G74" s="74"/>
      <c r="H74" s="74"/>
      <c r="I74" s="191"/>
      <c r="J74" s="74"/>
      <c r="K74" s="74"/>
      <c r="L74" s="72"/>
    </row>
    <row r="75" s="1" customFormat="1" ht="14.4" customHeight="1">
      <c r="B75" s="46"/>
      <c r="C75" s="76" t="s">
        <v>18</v>
      </c>
      <c r="D75" s="74"/>
      <c r="E75" s="74"/>
      <c r="F75" s="74"/>
      <c r="G75" s="74"/>
      <c r="H75" s="74"/>
      <c r="I75" s="191"/>
      <c r="J75" s="74"/>
      <c r="K75" s="74"/>
      <c r="L75" s="72"/>
    </row>
    <row r="76" s="1" customFormat="1" ht="16.5" customHeight="1">
      <c r="B76" s="46"/>
      <c r="C76" s="74"/>
      <c r="D76" s="74"/>
      <c r="E76" s="192" t="str">
        <f>E7</f>
        <v>Projekt pro výstavbu a opravu komunikace Erbenova, Na Spojce a Tůmova, Kostelec nad Orlicí</v>
      </c>
      <c r="F76" s="76"/>
      <c r="G76" s="76"/>
      <c r="H76" s="76"/>
      <c r="I76" s="191"/>
      <c r="J76" s="74"/>
      <c r="K76" s="74"/>
      <c r="L76" s="72"/>
    </row>
    <row r="77" s="1" customFormat="1" ht="14.4" customHeight="1">
      <c r="B77" s="46"/>
      <c r="C77" s="76" t="s">
        <v>98</v>
      </c>
      <c r="D77" s="74"/>
      <c r="E77" s="74"/>
      <c r="F77" s="74"/>
      <c r="G77" s="74"/>
      <c r="H77" s="74"/>
      <c r="I77" s="191"/>
      <c r="J77" s="74"/>
      <c r="K77" s="74"/>
      <c r="L77" s="72"/>
    </row>
    <row r="78" s="1" customFormat="1" ht="17.25" customHeight="1">
      <c r="B78" s="46"/>
      <c r="C78" s="74"/>
      <c r="D78" s="74"/>
      <c r="E78" s="82" t="str">
        <f>E9</f>
        <v>048/2017_103 - SO 103 KOMUNIKACE A CHODNÍKY - UL. TŮMOVA</v>
      </c>
      <c r="F78" s="74"/>
      <c r="G78" s="74"/>
      <c r="H78" s="74"/>
      <c r="I78" s="191"/>
      <c r="J78" s="74"/>
      <c r="K78" s="74"/>
      <c r="L78" s="72"/>
    </row>
    <row r="79" s="1" customFormat="1" ht="6.96" customHeight="1">
      <c r="B79" s="46"/>
      <c r="C79" s="74"/>
      <c r="D79" s="74"/>
      <c r="E79" s="74"/>
      <c r="F79" s="74"/>
      <c r="G79" s="74"/>
      <c r="H79" s="74"/>
      <c r="I79" s="191"/>
      <c r="J79" s="74"/>
      <c r="K79" s="74"/>
      <c r="L79" s="72"/>
    </row>
    <row r="80" s="1" customFormat="1" ht="18" customHeight="1">
      <c r="B80" s="46"/>
      <c r="C80" s="76" t="s">
        <v>23</v>
      </c>
      <c r="D80" s="74"/>
      <c r="E80" s="74"/>
      <c r="F80" s="193" t="str">
        <f>F12</f>
        <v>ul. Erbenova, Na Spojce a Tůmova</v>
      </c>
      <c r="G80" s="74"/>
      <c r="H80" s="74"/>
      <c r="I80" s="194" t="s">
        <v>25</v>
      </c>
      <c r="J80" s="85" t="str">
        <f>IF(J12="","",J12)</f>
        <v>17. 11. 2017</v>
      </c>
      <c r="K80" s="74"/>
      <c r="L80" s="72"/>
    </row>
    <row r="81" s="1" customFormat="1" ht="6.96" customHeight="1">
      <c r="B81" s="46"/>
      <c r="C81" s="74"/>
      <c r="D81" s="74"/>
      <c r="E81" s="74"/>
      <c r="F81" s="74"/>
      <c r="G81" s="74"/>
      <c r="H81" s="74"/>
      <c r="I81" s="191"/>
      <c r="J81" s="74"/>
      <c r="K81" s="74"/>
      <c r="L81" s="72"/>
    </row>
    <row r="82" s="1" customFormat="1">
      <c r="B82" s="46"/>
      <c r="C82" s="76" t="s">
        <v>27</v>
      </c>
      <c r="D82" s="74"/>
      <c r="E82" s="74"/>
      <c r="F82" s="193" t="str">
        <f>E15</f>
        <v>Město Kostelec nad Orlicí</v>
      </c>
      <c r="G82" s="74"/>
      <c r="H82" s="74"/>
      <c r="I82" s="194" t="s">
        <v>35</v>
      </c>
      <c r="J82" s="193" t="str">
        <f>E21</f>
        <v>DI PROJEKT s.r.o.</v>
      </c>
      <c r="K82" s="74"/>
      <c r="L82" s="72"/>
    </row>
    <row r="83" s="1" customFormat="1" ht="14.4" customHeight="1">
      <c r="B83" s="46"/>
      <c r="C83" s="76" t="s">
        <v>33</v>
      </c>
      <c r="D83" s="74"/>
      <c r="E83" s="74"/>
      <c r="F83" s="193" t="str">
        <f>IF(E18="","",E18)</f>
        <v/>
      </c>
      <c r="G83" s="74"/>
      <c r="H83" s="74"/>
      <c r="I83" s="191"/>
      <c r="J83" s="74"/>
      <c r="K83" s="74"/>
      <c r="L83" s="72"/>
    </row>
    <row r="84" s="1" customFormat="1" ht="10.32" customHeight="1">
      <c r="B84" s="46"/>
      <c r="C84" s="74"/>
      <c r="D84" s="74"/>
      <c r="E84" s="74"/>
      <c r="F84" s="74"/>
      <c r="G84" s="74"/>
      <c r="H84" s="74"/>
      <c r="I84" s="191"/>
      <c r="J84" s="74"/>
      <c r="K84" s="74"/>
      <c r="L84" s="72"/>
    </row>
    <row r="85" s="9" customFormat="1" ht="29.28" customHeight="1">
      <c r="B85" s="195"/>
      <c r="C85" s="196" t="s">
        <v>116</v>
      </c>
      <c r="D85" s="197" t="s">
        <v>60</v>
      </c>
      <c r="E85" s="197" t="s">
        <v>56</v>
      </c>
      <c r="F85" s="197" t="s">
        <v>117</v>
      </c>
      <c r="G85" s="197" t="s">
        <v>118</v>
      </c>
      <c r="H85" s="197" t="s">
        <v>119</v>
      </c>
      <c r="I85" s="198" t="s">
        <v>120</v>
      </c>
      <c r="J85" s="197" t="s">
        <v>102</v>
      </c>
      <c r="K85" s="199" t="s">
        <v>121</v>
      </c>
      <c r="L85" s="200"/>
      <c r="M85" s="102" t="s">
        <v>122</v>
      </c>
      <c r="N85" s="103" t="s">
        <v>45</v>
      </c>
      <c r="O85" s="103" t="s">
        <v>123</v>
      </c>
      <c r="P85" s="103" t="s">
        <v>124</v>
      </c>
      <c r="Q85" s="103" t="s">
        <v>125</v>
      </c>
      <c r="R85" s="103" t="s">
        <v>126</v>
      </c>
      <c r="S85" s="103" t="s">
        <v>127</v>
      </c>
      <c r="T85" s="104" t="s">
        <v>128</v>
      </c>
    </row>
    <row r="86" s="1" customFormat="1" ht="29.28" customHeight="1">
      <c r="B86" s="46"/>
      <c r="C86" s="108" t="s">
        <v>103</v>
      </c>
      <c r="D86" s="74"/>
      <c r="E86" s="74"/>
      <c r="F86" s="74"/>
      <c r="G86" s="74"/>
      <c r="H86" s="74"/>
      <c r="I86" s="191"/>
      <c r="J86" s="201">
        <f>BK86</f>
        <v>0</v>
      </c>
      <c r="K86" s="74"/>
      <c r="L86" s="72"/>
      <c r="M86" s="105"/>
      <c r="N86" s="106"/>
      <c r="O86" s="106"/>
      <c r="P86" s="202">
        <f>P87+P389</f>
        <v>0</v>
      </c>
      <c r="Q86" s="106"/>
      <c r="R86" s="202">
        <f>R87+R389</f>
        <v>662.48638442600009</v>
      </c>
      <c r="S86" s="106"/>
      <c r="T86" s="203">
        <f>T87+T389</f>
        <v>1166.5730000000001</v>
      </c>
      <c r="AT86" s="24" t="s">
        <v>74</v>
      </c>
      <c r="AU86" s="24" t="s">
        <v>104</v>
      </c>
      <c r="BK86" s="204">
        <f>BK87+BK389</f>
        <v>0</v>
      </c>
    </row>
    <row r="87" s="10" customFormat="1" ht="37.44" customHeight="1">
      <c r="B87" s="205"/>
      <c r="C87" s="206"/>
      <c r="D87" s="207" t="s">
        <v>74</v>
      </c>
      <c r="E87" s="208" t="s">
        <v>129</v>
      </c>
      <c r="F87" s="208" t="s">
        <v>130</v>
      </c>
      <c r="G87" s="206"/>
      <c r="H87" s="206"/>
      <c r="I87" s="209"/>
      <c r="J87" s="210">
        <f>BK87</f>
        <v>0</v>
      </c>
      <c r="K87" s="206"/>
      <c r="L87" s="211"/>
      <c r="M87" s="212"/>
      <c r="N87" s="213"/>
      <c r="O87" s="213"/>
      <c r="P87" s="214">
        <f>P88+P200+P207+P272+P290+P386</f>
        <v>0</v>
      </c>
      <c r="Q87" s="213"/>
      <c r="R87" s="214">
        <f>R88+R200+R207+R272+R290+R386</f>
        <v>662.48638442600009</v>
      </c>
      <c r="S87" s="213"/>
      <c r="T87" s="215">
        <f>T88+T200+T207+T272+T290+T386</f>
        <v>1166.5730000000001</v>
      </c>
      <c r="AR87" s="216" t="s">
        <v>83</v>
      </c>
      <c r="AT87" s="217" t="s">
        <v>74</v>
      </c>
      <c r="AU87" s="217" t="s">
        <v>75</v>
      </c>
      <c r="AY87" s="216" t="s">
        <v>131</v>
      </c>
      <c r="BK87" s="218">
        <f>BK88+BK200+BK207+BK272+BK290+BK386</f>
        <v>0</v>
      </c>
    </row>
    <row r="88" s="10" customFormat="1" ht="19.92" customHeight="1">
      <c r="B88" s="205"/>
      <c r="C88" s="206"/>
      <c r="D88" s="207" t="s">
        <v>74</v>
      </c>
      <c r="E88" s="219" t="s">
        <v>83</v>
      </c>
      <c r="F88" s="219" t="s">
        <v>132</v>
      </c>
      <c r="G88" s="206"/>
      <c r="H88" s="206"/>
      <c r="I88" s="209"/>
      <c r="J88" s="220">
        <f>BK88</f>
        <v>0</v>
      </c>
      <c r="K88" s="206"/>
      <c r="L88" s="211"/>
      <c r="M88" s="212"/>
      <c r="N88" s="213"/>
      <c r="O88" s="213"/>
      <c r="P88" s="214">
        <f>SUM(P89:P199)</f>
        <v>0</v>
      </c>
      <c r="Q88" s="213"/>
      <c r="R88" s="214">
        <f>SUM(R89:R199)</f>
        <v>159.94741564</v>
      </c>
      <c r="S88" s="213"/>
      <c r="T88" s="215">
        <f>SUM(T89:T199)</f>
        <v>1153.845</v>
      </c>
      <c r="AR88" s="216" t="s">
        <v>83</v>
      </c>
      <c r="AT88" s="217" t="s">
        <v>74</v>
      </c>
      <c r="AU88" s="217" t="s">
        <v>83</v>
      </c>
      <c r="AY88" s="216" t="s">
        <v>131</v>
      </c>
      <c r="BK88" s="218">
        <f>SUM(BK89:BK199)</f>
        <v>0</v>
      </c>
    </row>
    <row r="89" s="1" customFormat="1" ht="16.5" customHeight="1">
      <c r="B89" s="46"/>
      <c r="C89" s="221" t="s">
        <v>83</v>
      </c>
      <c r="D89" s="221" t="s">
        <v>133</v>
      </c>
      <c r="E89" s="222" t="s">
        <v>134</v>
      </c>
      <c r="F89" s="223" t="s">
        <v>135</v>
      </c>
      <c r="G89" s="224" t="s">
        <v>136</v>
      </c>
      <c r="H89" s="225">
        <v>281</v>
      </c>
      <c r="I89" s="226"/>
      <c r="J89" s="227">
        <f>ROUND(I89*H89,2)</f>
        <v>0</v>
      </c>
      <c r="K89" s="223" t="s">
        <v>137</v>
      </c>
      <c r="L89" s="72"/>
      <c r="M89" s="228" t="s">
        <v>21</v>
      </c>
      <c r="N89" s="229" t="s">
        <v>46</v>
      </c>
      <c r="O89" s="47"/>
      <c r="P89" s="230">
        <f>O89*H89</f>
        <v>0</v>
      </c>
      <c r="Q89" s="230">
        <v>0</v>
      </c>
      <c r="R89" s="230">
        <f>Q89*H89</f>
        <v>0</v>
      </c>
      <c r="S89" s="230">
        <v>0</v>
      </c>
      <c r="T89" s="231">
        <f>S89*H89</f>
        <v>0</v>
      </c>
      <c r="AR89" s="24" t="s">
        <v>138</v>
      </c>
      <c r="AT89" s="24" t="s">
        <v>133</v>
      </c>
      <c r="AU89" s="24" t="s">
        <v>85</v>
      </c>
      <c r="AY89" s="24" t="s">
        <v>131</v>
      </c>
      <c r="BE89" s="232">
        <f>IF(N89="základní",J89,0)</f>
        <v>0</v>
      </c>
      <c r="BF89" s="232">
        <f>IF(N89="snížená",J89,0)</f>
        <v>0</v>
      </c>
      <c r="BG89" s="232">
        <f>IF(N89="zákl. přenesená",J89,0)</f>
        <v>0</v>
      </c>
      <c r="BH89" s="232">
        <f>IF(N89="sníž. přenesená",J89,0)</f>
        <v>0</v>
      </c>
      <c r="BI89" s="232">
        <f>IF(N89="nulová",J89,0)</f>
        <v>0</v>
      </c>
      <c r="BJ89" s="24" t="s">
        <v>83</v>
      </c>
      <c r="BK89" s="232">
        <f>ROUND(I89*H89,2)</f>
        <v>0</v>
      </c>
      <c r="BL89" s="24" t="s">
        <v>138</v>
      </c>
      <c r="BM89" s="24" t="s">
        <v>906</v>
      </c>
    </row>
    <row r="90" s="11" customFormat="1">
      <c r="B90" s="233"/>
      <c r="C90" s="234"/>
      <c r="D90" s="235" t="s">
        <v>140</v>
      </c>
      <c r="E90" s="236" t="s">
        <v>21</v>
      </c>
      <c r="F90" s="237" t="s">
        <v>907</v>
      </c>
      <c r="G90" s="234"/>
      <c r="H90" s="236" t="s">
        <v>21</v>
      </c>
      <c r="I90" s="238"/>
      <c r="J90" s="234"/>
      <c r="K90" s="234"/>
      <c r="L90" s="239"/>
      <c r="M90" s="240"/>
      <c r="N90" s="241"/>
      <c r="O90" s="241"/>
      <c r="P90" s="241"/>
      <c r="Q90" s="241"/>
      <c r="R90" s="241"/>
      <c r="S90" s="241"/>
      <c r="T90" s="242"/>
      <c r="AT90" s="243" t="s">
        <v>140</v>
      </c>
      <c r="AU90" s="243" t="s">
        <v>85</v>
      </c>
      <c r="AV90" s="11" t="s">
        <v>83</v>
      </c>
      <c r="AW90" s="11" t="s">
        <v>39</v>
      </c>
      <c r="AX90" s="11" t="s">
        <v>75</v>
      </c>
      <c r="AY90" s="243" t="s">
        <v>131</v>
      </c>
    </row>
    <row r="91" s="12" customFormat="1">
      <c r="B91" s="244"/>
      <c r="C91" s="245"/>
      <c r="D91" s="235" t="s">
        <v>140</v>
      </c>
      <c r="E91" s="246" t="s">
        <v>21</v>
      </c>
      <c r="F91" s="247" t="s">
        <v>908</v>
      </c>
      <c r="G91" s="245"/>
      <c r="H91" s="248">
        <v>281</v>
      </c>
      <c r="I91" s="249"/>
      <c r="J91" s="245"/>
      <c r="K91" s="245"/>
      <c r="L91" s="250"/>
      <c r="M91" s="251"/>
      <c r="N91" s="252"/>
      <c r="O91" s="252"/>
      <c r="P91" s="252"/>
      <c r="Q91" s="252"/>
      <c r="R91" s="252"/>
      <c r="S91" s="252"/>
      <c r="T91" s="253"/>
      <c r="AT91" s="254" t="s">
        <v>140</v>
      </c>
      <c r="AU91" s="254" t="s">
        <v>85</v>
      </c>
      <c r="AV91" s="12" t="s">
        <v>85</v>
      </c>
      <c r="AW91" s="12" t="s">
        <v>39</v>
      </c>
      <c r="AX91" s="12" t="s">
        <v>83</v>
      </c>
      <c r="AY91" s="254" t="s">
        <v>131</v>
      </c>
    </row>
    <row r="92" s="1" customFormat="1" ht="51" customHeight="1">
      <c r="B92" s="46"/>
      <c r="C92" s="221" t="s">
        <v>85</v>
      </c>
      <c r="D92" s="221" t="s">
        <v>133</v>
      </c>
      <c r="E92" s="222" t="s">
        <v>143</v>
      </c>
      <c r="F92" s="223" t="s">
        <v>144</v>
      </c>
      <c r="G92" s="224" t="s">
        <v>136</v>
      </c>
      <c r="H92" s="225">
        <v>319</v>
      </c>
      <c r="I92" s="226"/>
      <c r="J92" s="227">
        <f>ROUND(I92*H92,2)</f>
        <v>0</v>
      </c>
      <c r="K92" s="223" t="s">
        <v>137</v>
      </c>
      <c r="L92" s="72"/>
      <c r="M92" s="228" t="s">
        <v>21</v>
      </c>
      <c r="N92" s="229" t="s">
        <v>46</v>
      </c>
      <c r="O92" s="47"/>
      <c r="P92" s="230">
        <f>O92*H92</f>
        <v>0</v>
      </c>
      <c r="Q92" s="230">
        <v>0</v>
      </c>
      <c r="R92" s="230">
        <f>Q92*H92</f>
        <v>0</v>
      </c>
      <c r="S92" s="230">
        <v>0.26000000000000001</v>
      </c>
      <c r="T92" s="231">
        <f>S92*H92</f>
        <v>82.939999999999998</v>
      </c>
      <c r="AR92" s="24" t="s">
        <v>138</v>
      </c>
      <c r="AT92" s="24" t="s">
        <v>133</v>
      </c>
      <c r="AU92" s="24" t="s">
        <v>85</v>
      </c>
      <c r="AY92" s="24" t="s">
        <v>131</v>
      </c>
      <c r="BE92" s="232">
        <f>IF(N92="základní",J92,0)</f>
        <v>0</v>
      </c>
      <c r="BF92" s="232">
        <f>IF(N92="snížená",J92,0)</f>
        <v>0</v>
      </c>
      <c r="BG92" s="232">
        <f>IF(N92="zákl. přenesená",J92,0)</f>
        <v>0</v>
      </c>
      <c r="BH92" s="232">
        <f>IF(N92="sníž. přenesená",J92,0)</f>
        <v>0</v>
      </c>
      <c r="BI92" s="232">
        <f>IF(N92="nulová",J92,0)</f>
        <v>0</v>
      </c>
      <c r="BJ92" s="24" t="s">
        <v>83</v>
      </c>
      <c r="BK92" s="232">
        <f>ROUND(I92*H92,2)</f>
        <v>0</v>
      </c>
      <c r="BL92" s="24" t="s">
        <v>138</v>
      </c>
      <c r="BM92" s="24" t="s">
        <v>909</v>
      </c>
    </row>
    <row r="93" s="1" customFormat="1">
      <c r="B93" s="46"/>
      <c r="C93" s="74"/>
      <c r="D93" s="235" t="s">
        <v>146</v>
      </c>
      <c r="E93" s="74"/>
      <c r="F93" s="255" t="s">
        <v>147</v>
      </c>
      <c r="G93" s="74"/>
      <c r="H93" s="74"/>
      <c r="I93" s="191"/>
      <c r="J93" s="74"/>
      <c r="K93" s="74"/>
      <c r="L93" s="72"/>
      <c r="M93" s="256"/>
      <c r="N93" s="47"/>
      <c r="O93" s="47"/>
      <c r="P93" s="47"/>
      <c r="Q93" s="47"/>
      <c r="R93" s="47"/>
      <c r="S93" s="47"/>
      <c r="T93" s="95"/>
      <c r="AT93" s="24" t="s">
        <v>146</v>
      </c>
      <c r="AU93" s="24" t="s">
        <v>85</v>
      </c>
    </row>
    <row r="94" s="11" customFormat="1">
      <c r="B94" s="233"/>
      <c r="C94" s="234"/>
      <c r="D94" s="235" t="s">
        <v>140</v>
      </c>
      <c r="E94" s="236" t="s">
        <v>21</v>
      </c>
      <c r="F94" s="237" t="s">
        <v>907</v>
      </c>
      <c r="G94" s="234"/>
      <c r="H94" s="236" t="s">
        <v>21</v>
      </c>
      <c r="I94" s="238"/>
      <c r="J94" s="234"/>
      <c r="K94" s="234"/>
      <c r="L94" s="239"/>
      <c r="M94" s="240"/>
      <c r="N94" s="241"/>
      <c r="O94" s="241"/>
      <c r="P94" s="241"/>
      <c r="Q94" s="241"/>
      <c r="R94" s="241"/>
      <c r="S94" s="241"/>
      <c r="T94" s="242"/>
      <c r="AT94" s="243" t="s">
        <v>140</v>
      </c>
      <c r="AU94" s="243" t="s">
        <v>85</v>
      </c>
      <c r="AV94" s="11" t="s">
        <v>83</v>
      </c>
      <c r="AW94" s="11" t="s">
        <v>39</v>
      </c>
      <c r="AX94" s="11" t="s">
        <v>75</v>
      </c>
      <c r="AY94" s="243" t="s">
        <v>131</v>
      </c>
    </row>
    <row r="95" s="12" customFormat="1">
      <c r="B95" s="244"/>
      <c r="C95" s="245"/>
      <c r="D95" s="235" t="s">
        <v>140</v>
      </c>
      <c r="E95" s="246" t="s">
        <v>21</v>
      </c>
      <c r="F95" s="247" t="s">
        <v>910</v>
      </c>
      <c r="G95" s="245"/>
      <c r="H95" s="248">
        <v>319</v>
      </c>
      <c r="I95" s="249"/>
      <c r="J95" s="245"/>
      <c r="K95" s="245"/>
      <c r="L95" s="250"/>
      <c r="M95" s="251"/>
      <c r="N95" s="252"/>
      <c r="O95" s="252"/>
      <c r="P95" s="252"/>
      <c r="Q95" s="252"/>
      <c r="R95" s="252"/>
      <c r="S95" s="252"/>
      <c r="T95" s="253"/>
      <c r="AT95" s="254" t="s">
        <v>140</v>
      </c>
      <c r="AU95" s="254" t="s">
        <v>85</v>
      </c>
      <c r="AV95" s="12" t="s">
        <v>85</v>
      </c>
      <c r="AW95" s="12" t="s">
        <v>39</v>
      </c>
      <c r="AX95" s="12" t="s">
        <v>83</v>
      </c>
      <c r="AY95" s="254" t="s">
        <v>131</v>
      </c>
    </row>
    <row r="96" s="1" customFormat="1" ht="38.25" customHeight="1">
      <c r="B96" s="46"/>
      <c r="C96" s="221" t="s">
        <v>149</v>
      </c>
      <c r="D96" s="221" t="s">
        <v>133</v>
      </c>
      <c r="E96" s="222" t="s">
        <v>150</v>
      </c>
      <c r="F96" s="223" t="s">
        <v>151</v>
      </c>
      <c r="G96" s="224" t="s">
        <v>136</v>
      </c>
      <c r="H96" s="225">
        <v>35</v>
      </c>
      <c r="I96" s="226"/>
      <c r="J96" s="227">
        <f>ROUND(I96*H96,2)</f>
        <v>0</v>
      </c>
      <c r="K96" s="223" t="s">
        <v>137</v>
      </c>
      <c r="L96" s="72"/>
      <c r="M96" s="228" t="s">
        <v>21</v>
      </c>
      <c r="N96" s="229" t="s">
        <v>46</v>
      </c>
      <c r="O96" s="47"/>
      <c r="P96" s="230">
        <f>O96*H96</f>
        <v>0</v>
      </c>
      <c r="Q96" s="230">
        <v>0</v>
      </c>
      <c r="R96" s="230">
        <f>Q96*H96</f>
        <v>0</v>
      </c>
      <c r="S96" s="230">
        <v>0.22</v>
      </c>
      <c r="T96" s="231">
        <f>S96*H96</f>
        <v>7.7000000000000002</v>
      </c>
      <c r="AR96" s="24" t="s">
        <v>138</v>
      </c>
      <c r="AT96" s="24" t="s">
        <v>133</v>
      </c>
      <c r="AU96" s="24" t="s">
        <v>85</v>
      </c>
      <c r="AY96" s="24" t="s">
        <v>131</v>
      </c>
      <c r="BE96" s="232">
        <f>IF(N96="základní",J96,0)</f>
        <v>0</v>
      </c>
      <c r="BF96" s="232">
        <f>IF(N96="snížená",J96,0)</f>
        <v>0</v>
      </c>
      <c r="BG96" s="232">
        <f>IF(N96="zákl. přenesená",J96,0)</f>
        <v>0</v>
      </c>
      <c r="BH96" s="232">
        <f>IF(N96="sníž. přenesená",J96,0)</f>
        <v>0</v>
      </c>
      <c r="BI96" s="232">
        <f>IF(N96="nulová",J96,0)</f>
        <v>0</v>
      </c>
      <c r="BJ96" s="24" t="s">
        <v>83</v>
      </c>
      <c r="BK96" s="232">
        <f>ROUND(I96*H96,2)</f>
        <v>0</v>
      </c>
      <c r="BL96" s="24" t="s">
        <v>138</v>
      </c>
      <c r="BM96" s="24" t="s">
        <v>911</v>
      </c>
    </row>
    <row r="97" s="1" customFormat="1">
      <c r="B97" s="46"/>
      <c r="C97" s="74"/>
      <c r="D97" s="235" t="s">
        <v>146</v>
      </c>
      <c r="E97" s="74"/>
      <c r="F97" s="255" t="s">
        <v>153</v>
      </c>
      <c r="G97" s="74"/>
      <c r="H97" s="74"/>
      <c r="I97" s="191"/>
      <c r="J97" s="74"/>
      <c r="K97" s="74"/>
      <c r="L97" s="72"/>
      <c r="M97" s="256"/>
      <c r="N97" s="47"/>
      <c r="O97" s="47"/>
      <c r="P97" s="47"/>
      <c r="Q97" s="47"/>
      <c r="R97" s="47"/>
      <c r="S97" s="47"/>
      <c r="T97" s="95"/>
      <c r="AT97" s="24" t="s">
        <v>146</v>
      </c>
      <c r="AU97" s="24" t="s">
        <v>85</v>
      </c>
    </row>
    <row r="98" s="11" customFormat="1">
      <c r="B98" s="233"/>
      <c r="C98" s="234"/>
      <c r="D98" s="235" t="s">
        <v>140</v>
      </c>
      <c r="E98" s="236" t="s">
        <v>21</v>
      </c>
      <c r="F98" s="237" t="s">
        <v>907</v>
      </c>
      <c r="G98" s="234"/>
      <c r="H98" s="236" t="s">
        <v>21</v>
      </c>
      <c r="I98" s="238"/>
      <c r="J98" s="234"/>
      <c r="K98" s="234"/>
      <c r="L98" s="239"/>
      <c r="M98" s="240"/>
      <c r="N98" s="241"/>
      <c r="O98" s="241"/>
      <c r="P98" s="241"/>
      <c r="Q98" s="241"/>
      <c r="R98" s="241"/>
      <c r="S98" s="241"/>
      <c r="T98" s="242"/>
      <c r="AT98" s="243" t="s">
        <v>140</v>
      </c>
      <c r="AU98" s="243" t="s">
        <v>85</v>
      </c>
      <c r="AV98" s="11" t="s">
        <v>83</v>
      </c>
      <c r="AW98" s="11" t="s">
        <v>39</v>
      </c>
      <c r="AX98" s="11" t="s">
        <v>75</v>
      </c>
      <c r="AY98" s="243" t="s">
        <v>131</v>
      </c>
    </row>
    <row r="99" s="12" customFormat="1">
      <c r="B99" s="244"/>
      <c r="C99" s="245"/>
      <c r="D99" s="235" t="s">
        <v>140</v>
      </c>
      <c r="E99" s="246" t="s">
        <v>21</v>
      </c>
      <c r="F99" s="247" t="s">
        <v>912</v>
      </c>
      <c r="G99" s="245"/>
      <c r="H99" s="248">
        <v>35</v>
      </c>
      <c r="I99" s="249"/>
      <c r="J99" s="245"/>
      <c r="K99" s="245"/>
      <c r="L99" s="250"/>
      <c r="M99" s="251"/>
      <c r="N99" s="252"/>
      <c r="O99" s="252"/>
      <c r="P99" s="252"/>
      <c r="Q99" s="252"/>
      <c r="R99" s="252"/>
      <c r="S99" s="252"/>
      <c r="T99" s="253"/>
      <c r="AT99" s="254" t="s">
        <v>140</v>
      </c>
      <c r="AU99" s="254" t="s">
        <v>85</v>
      </c>
      <c r="AV99" s="12" t="s">
        <v>85</v>
      </c>
      <c r="AW99" s="12" t="s">
        <v>39</v>
      </c>
      <c r="AX99" s="12" t="s">
        <v>83</v>
      </c>
      <c r="AY99" s="254" t="s">
        <v>131</v>
      </c>
    </row>
    <row r="100" s="1" customFormat="1" ht="51" customHeight="1">
      <c r="B100" s="46"/>
      <c r="C100" s="221" t="s">
        <v>138</v>
      </c>
      <c r="D100" s="221" t="s">
        <v>133</v>
      </c>
      <c r="E100" s="222" t="s">
        <v>155</v>
      </c>
      <c r="F100" s="223" t="s">
        <v>156</v>
      </c>
      <c r="G100" s="224" t="s">
        <v>136</v>
      </c>
      <c r="H100" s="225">
        <v>581</v>
      </c>
      <c r="I100" s="226"/>
      <c r="J100" s="227">
        <f>ROUND(I100*H100,2)</f>
        <v>0</v>
      </c>
      <c r="K100" s="223" t="s">
        <v>137</v>
      </c>
      <c r="L100" s="72"/>
      <c r="M100" s="228" t="s">
        <v>21</v>
      </c>
      <c r="N100" s="229" t="s">
        <v>46</v>
      </c>
      <c r="O100" s="47"/>
      <c r="P100" s="230">
        <f>O100*H100</f>
        <v>0</v>
      </c>
      <c r="Q100" s="230">
        <v>0</v>
      </c>
      <c r="R100" s="230">
        <f>Q100*H100</f>
        <v>0</v>
      </c>
      <c r="S100" s="230">
        <v>0.28999999999999998</v>
      </c>
      <c r="T100" s="231">
        <f>S100*H100</f>
        <v>168.48999999999998</v>
      </c>
      <c r="AR100" s="24" t="s">
        <v>138</v>
      </c>
      <c r="AT100" s="24" t="s">
        <v>133</v>
      </c>
      <c r="AU100" s="24" t="s">
        <v>85</v>
      </c>
      <c r="AY100" s="24" t="s">
        <v>131</v>
      </c>
      <c r="BE100" s="232">
        <f>IF(N100="základní",J100,0)</f>
        <v>0</v>
      </c>
      <c r="BF100" s="232">
        <f>IF(N100="snížená",J100,0)</f>
        <v>0</v>
      </c>
      <c r="BG100" s="232">
        <f>IF(N100="zákl. přenesená",J100,0)</f>
        <v>0</v>
      </c>
      <c r="BH100" s="232">
        <f>IF(N100="sníž. přenesená",J100,0)</f>
        <v>0</v>
      </c>
      <c r="BI100" s="232">
        <f>IF(N100="nulová",J100,0)</f>
        <v>0</v>
      </c>
      <c r="BJ100" s="24" t="s">
        <v>83</v>
      </c>
      <c r="BK100" s="232">
        <f>ROUND(I100*H100,2)</f>
        <v>0</v>
      </c>
      <c r="BL100" s="24" t="s">
        <v>138</v>
      </c>
      <c r="BM100" s="24" t="s">
        <v>913</v>
      </c>
    </row>
    <row r="101" s="11" customFormat="1">
      <c r="B101" s="233"/>
      <c r="C101" s="234"/>
      <c r="D101" s="235" t="s">
        <v>140</v>
      </c>
      <c r="E101" s="236" t="s">
        <v>21</v>
      </c>
      <c r="F101" s="237" t="s">
        <v>907</v>
      </c>
      <c r="G101" s="234"/>
      <c r="H101" s="236" t="s">
        <v>21</v>
      </c>
      <c r="I101" s="238"/>
      <c r="J101" s="234"/>
      <c r="K101" s="234"/>
      <c r="L101" s="239"/>
      <c r="M101" s="240"/>
      <c r="N101" s="241"/>
      <c r="O101" s="241"/>
      <c r="P101" s="241"/>
      <c r="Q101" s="241"/>
      <c r="R101" s="241"/>
      <c r="S101" s="241"/>
      <c r="T101" s="242"/>
      <c r="AT101" s="243" t="s">
        <v>140</v>
      </c>
      <c r="AU101" s="243" t="s">
        <v>85</v>
      </c>
      <c r="AV101" s="11" t="s">
        <v>83</v>
      </c>
      <c r="AW101" s="11" t="s">
        <v>39</v>
      </c>
      <c r="AX101" s="11" t="s">
        <v>75</v>
      </c>
      <c r="AY101" s="243" t="s">
        <v>131</v>
      </c>
    </row>
    <row r="102" s="12" customFormat="1">
      <c r="B102" s="244"/>
      <c r="C102" s="245"/>
      <c r="D102" s="235" t="s">
        <v>140</v>
      </c>
      <c r="E102" s="246" t="s">
        <v>21</v>
      </c>
      <c r="F102" s="247" t="s">
        <v>914</v>
      </c>
      <c r="G102" s="245"/>
      <c r="H102" s="248">
        <v>581</v>
      </c>
      <c r="I102" s="249"/>
      <c r="J102" s="245"/>
      <c r="K102" s="245"/>
      <c r="L102" s="250"/>
      <c r="M102" s="251"/>
      <c r="N102" s="252"/>
      <c r="O102" s="252"/>
      <c r="P102" s="252"/>
      <c r="Q102" s="252"/>
      <c r="R102" s="252"/>
      <c r="S102" s="252"/>
      <c r="T102" s="253"/>
      <c r="AT102" s="254" t="s">
        <v>140</v>
      </c>
      <c r="AU102" s="254" t="s">
        <v>85</v>
      </c>
      <c r="AV102" s="12" t="s">
        <v>85</v>
      </c>
      <c r="AW102" s="12" t="s">
        <v>39</v>
      </c>
      <c r="AX102" s="12" t="s">
        <v>83</v>
      </c>
      <c r="AY102" s="254" t="s">
        <v>131</v>
      </c>
    </row>
    <row r="103" s="1" customFormat="1" ht="51" customHeight="1">
      <c r="B103" s="46"/>
      <c r="C103" s="221" t="s">
        <v>159</v>
      </c>
      <c r="D103" s="221" t="s">
        <v>133</v>
      </c>
      <c r="E103" s="222" t="s">
        <v>160</v>
      </c>
      <c r="F103" s="223" t="s">
        <v>161</v>
      </c>
      <c r="G103" s="224" t="s">
        <v>136</v>
      </c>
      <c r="H103" s="225">
        <v>98</v>
      </c>
      <c r="I103" s="226"/>
      <c r="J103" s="227">
        <f>ROUND(I103*H103,2)</f>
        <v>0</v>
      </c>
      <c r="K103" s="223" t="s">
        <v>137</v>
      </c>
      <c r="L103" s="72"/>
      <c r="M103" s="228" t="s">
        <v>21</v>
      </c>
      <c r="N103" s="229" t="s">
        <v>46</v>
      </c>
      <c r="O103" s="47"/>
      <c r="P103" s="230">
        <f>O103*H103</f>
        <v>0</v>
      </c>
      <c r="Q103" s="230">
        <v>0</v>
      </c>
      <c r="R103" s="230">
        <f>Q103*H103</f>
        <v>0</v>
      </c>
      <c r="S103" s="230">
        <v>0.44</v>
      </c>
      <c r="T103" s="231">
        <f>S103*H103</f>
        <v>43.119999999999997</v>
      </c>
      <c r="AR103" s="24" t="s">
        <v>138</v>
      </c>
      <c r="AT103" s="24" t="s">
        <v>133</v>
      </c>
      <c r="AU103" s="24" t="s">
        <v>85</v>
      </c>
      <c r="AY103" s="24" t="s">
        <v>131</v>
      </c>
      <c r="BE103" s="232">
        <f>IF(N103="základní",J103,0)</f>
        <v>0</v>
      </c>
      <c r="BF103" s="232">
        <f>IF(N103="snížená",J103,0)</f>
        <v>0</v>
      </c>
      <c r="BG103" s="232">
        <f>IF(N103="zákl. přenesená",J103,0)</f>
        <v>0</v>
      </c>
      <c r="BH103" s="232">
        <f>IF(N103="sníž. přenesená",J103,0)</f>
        <v>0</v>
      </c>
      <c r="BI103" s="232">
        <f>IF(N103="nulová",J103,0)</f>
        <v>0</v>
      </c>
      <c r="BJ103" s="24" t="s">
        <v>83</v>
      </c>
      <c r="BK103" s="232">
        <f>ROUND(I103*H103,2)</f>
        <v>0</v>
      </c>
      <c r="BL103" s="24" t="s">
        <v>138</v>
      </c>
      <c r="BM103" s="24" t="s">
        <v>915</v>
      </c>
    </row>
    <row r="104" s="11" customFormat="1">
      <c r="B104" s="233"/>
      <c r="C104" s="234"/>
      <c r="D104" s="235" t="s">
        <v>140</v>
      </c>
      <c r="E104" s="236" t="s">
        <v>21</v>
      </c>
      <c r="F104" s="237" t="s">
        <v>907</v>
      </c>
      <c r="G104" s="234"/>
      <c r="H104" s="236" t="s">
        <v>21</v>
      </c>
      <c r="I104" s="238"/>
      <c r="J104" s="234"/>
      <c r="K104" s="234"/>
      <c r="L104" s="239"/>
      <c r="M104" s="240"/>
      <c r="N104" s="241"/>
      <c r="O104" s="241"/>
      <c r="P104" s="241"/>
      <c r="Q104" s="241"/>
      <c r="R104" s="241"/>
      <c r="S104" s="241"/>
      <c r="T104" s="242"/>
      <c r="AT104" s="243" t="s">
        <v>140</v>
      </c>
      <c r="AU104" s="243" t="s">
        <v>85</v>
      </c>
      <c r="AV104" s="11" t="s">
        <v>83</v>
      </c>
      <c r="AW104" s="11" t="s">
        <v>39</v>
      </c>
      <c r="AX104" s="11" t="s">
        <v>75</v>
      </c>
      <c r="AY104" s="243" t="s">
        <v>131</v>
      </c>
    </row>
    <row r="105" s="12" customFormat="1">
      <c r="B105" s="244"/>
      <c r="C105" s="245"/>
      <c r="D105" s="235" t="s">
        <v>140</v>
      </c>
      <c r="E105" s="246" t="s">
        <v>21</v>
      </c>
      <c r="F105" s="247" t="s">
        <v>916</v>
      </c>
      <c r="G105" s="245"/>
      <c r="H105" s="248">
        <v>98</v>
      </c>
      <c r="I105" s="249"/>
      <c r="J105" s="245"/>
      <c r="K105" s="245"/>
      <c r="L105" s="250"/>
      <c r="M105" s="251"/>
      <c r="N105" s="252"/>
      <c r="O105" s="252"/>
      <c r="P105" s="252"/>
      <c r="Q105" s="252"/>
      <c r="R105" s="252"/>
      <c r="S105" s="252"/>
      <c r="T105" s="253"/>
      <c r="AT105" s="254" t="s">
        <v>140</v>
      </c>
      <c r="AU105" s="254" t="s">
        <v>85</v>
      </c>
      <c r="AV105" s="12" t="s">
        <v>85</v>
      </c>
      <c r="AW105" s="12" t="s">
        <v>39</v>
      </c>
      <c r="AX105" s="12" t="s">
        <v>83</v>
      </c>
      <c r="AY105" s="254" t="s">
        <v>131</v>
      </c>
    </row>
    <row r="106" s="1" customFormat="1" ht="51" customHeight="1">
      <c r="B106" s="46"/>
      <c r="C106" s="221" t="s">
        <v>164</v>
      </c>
      <c r="D106" s="221" t="s">
        <v>133</v>
      </c>
      <c r="E106" s="222" t="s">
        <v>165</v>
      </c>
      <c r="F106" s="223" t="s">
        <v>166</v>
      </c>
      <c r="G106" s="224" t="s">
        <v>136</v>
      </c>
      <c r="H106" s="225">
        <v>281</v>
      </c>
      <c r="I106" s="226"/>
      <c r="J106" s="227">
        <f>ROUND(I106*H106,2)</f>
        <v>0</v>
      </c>
      <c r="K106" s="223" t="s">
        <v>137</v>
      </c>
      <c r="L106" s="72"/>
      <c r="M106" s="228" t="s">
        <v>21</v>
      </c>
      <c r="N106" s="229" t="s">
        <v>46</v>
      </c>
      <c r="O106" s="47"/>
      <c r="P106" s="230">
        <f>O106*H106</f>
        <v>0</v>
      </c>
      <c r="Q106" s="230">
        <v>0</v>
      </c>
      <c r="R106" s="230">
        <f>Q106*H106</f>
        <v>0</v>
      </c>
      <c r="S106" s="230">
        <v>0.33000000000000002</v>
      </c>
      <c r="T106" s="231">
        <f>S106*H106</f>
        <v>92.730000000000004</v>
      </c>
      <c r="AR106" s="24" t="s">
        <v>138</v>
      </c>
      <c r="AT106" s="24" t="s">
        <v>133</v>
      </c>
      <c r="AU106" s="24" t="s">
        <v>85</v>
      </c>
      <c r="AY106" s="24" t="s">
        <v>131</v>
      </c>
      <c r="BE106" s="232">
        <f>IF(N106="základní",J106,0)</f>
        <v>0</v>
      </c>
      <c r="BF106" s="232">
        <f>IF(N106="snížená",J106,0)</f>
        <v>0</v>
      </c>
      <c r="BG106" s="232">
        <f>IF(N106="zákl. přenesená",J106,0)</f>
        <v>0</v>
      </c>
      <c r="BH106" s="232">
        <f>IF(N106="sníž. přenesená",J106,0)</f>
        <v>0</v>
      </c>
      <c r="BI106" s="232">
        <f>IF(N106="nulová",J106,0)</f>
        <v>0</v>
      </c>
      <c r="BJ106" s="24" t="s">
        <v>83</v>
      </c>
      <c r="BK106" s="232">
        <f>ROUND(I106*H106,2)</f>
        <v>0</v>
      </c>
      <c r="BL106" s="24" t="s">
        <v>138</v>
      </c>
      <c r="BM106" s="24" t="s">
        <v>917</v>
      </c>
    </row>
    <row r="107" s="11" customFormat="1">
      <c r="B107" s="233"/>
      <c r="C107" s="234"/>
      <c r="D107" s="235" t="s">
        <v>140</v>
      </c>
      <c r="E107" s="236" t="s">
        <v>21</v>
      </c>
      <c r="F107" s="237" t="s">
        <v>907</v>
      </c>
      <c r="G107" s="234"/>
      <c r="H107" s="236" t="s">
        <v>21</v>
      </c>
      <c r="I107" s="238"/>
      <c r="J107" s="234"/>
      <c r="K107" s="234"/>
      <c r="L107" s="239"/>
      <c r="M107" s="240"/>
      <c r="N107" s="241"/>
      <c r="O107" s="241"/>
      <c r="P107" s="241"/>
      <c r="Q107" s="241"/>
      <c r="R107" s="241"/>
      <c r="S107" s="241"/>
      <c r="T107" s="242"/>
      <c r="AT107" s="243" t="s">
        <v>140</v>
      </c>
      <c r="AU107" s="243" t="s">
        <v>85</v>
      </c>
      <c r="AV107" s="11" t="s">
        <v>83</v>
      </c>
      <c r="AW107" s="11" t="s">
        <v>39</v>
      </c>
      <c r="AX107" s="11" t="s">
        <v>75</v>
      </c>
      <c r="AY107" s="243" t="s">
        <v>131</v>
      </c>
    </row>
    <row r="108" s="12" customFormat="1">
      <c r="B108" s="244"/>
      <c r="C108" s="245"/>
      <c r="D108" s="235" t="s">
        <v>140</v>
      </c>
      <c r="E108" s="246" t="s">
        <v>21</v>
      </c>
      <c r="F108" s="247" t="s">
        <v>918</v>
      </c>
      <c r="G108" s="245"/>
      <c r="H108" s="248">
        <v>281</v>
      </c>
      <c r="I108" s="249"/>
      <c r="J108" s="245"/>
      <c r="K108" s="245"/>
      <c r="L108" s="250"/>
      <c r="M108" s="251"/>
      <c r="N108" s="252"/>
      <c r="O108" s="252"/>
      <c r="P108" s="252"/>
      <c r="Q108" s="252"/>
      <c r="R108" s="252"/>
      <c r="S108" s="252"/>
      <c r="T108" s="253"/>
      <c r="AT108" s="254" t="s">
        <v>140</v>
      </c>
      <c r="AU108" s="254" t="s">
        <v>85</v>
      </c>
      <c r="AV108" s="12" t="s">
        <v>85</v>
      </c>
      <c r="AW108" s="12" t="s">
        <v>39</v>
      </c>
      <c r="AX108" s="12" t="s">
        <v>83</v>
      </c>
      <c r="AY108" s="254" t="s">
        <v>131</v>
      </c>
    </row>
    <row r="109" s="1" customFormat="1" ht="51" customHeight="1">
      <c r="B109" s="46"/>
      <c r="C109" s="221" t="s">
        <v>169</v>
      </c>
      <c r="D109" s="221" t="s">
        <v>133</v>
      </c>
      <c r="E109" s="222" t="s">
        <v>170</v>
      </c>
      <c r="F109" s="223" t="s">
        <v>171</v>
      </c>
      <c r="G109" s="224" t="s">
        <v>136</v>
      </c>
      <c r="H109" s="225">
        <v>1050</v>
      </c>
      <c r="I109" s="226"/>
      <c r="J109" s="227">
        <f>ROUND(I109*H109,2)</f>
        <v>0</v>
      </c>
      <c r="K109" s="223" t="s">
        <v>137</v>
      </c>
      <c r="L109" s="72"/>
      <c r="M109" s="228" t="s">
        <v>21</v>
      </c>
      <c r="N109" s="229" t="s">
        <v>46</v>
      </c>
      <c r="O109" s="47"/>
      <c r="P109" s="230">
        <f>O109*H109</f>
        <v>0</v>
      </c>
      <c r="Q109" s="230">
        <v>0</v>
      </c>
      <c r="R109" s="230">
        <f>Q109*H109</f>
        <v>0</v>
      </c>
      <c r="S109" s="230">
        <v>0.63</v>
      </c>
      <c r="T109" s="231">
        <f>S109*H109</f>
        <v>661.5</v>
      </c>
      <c r="AR109" s="24" t="s">
        <v>138</v>
      </c>
      <c r="AT109" s="24" t="s">
        <v>133</v>
      </c>
      <c r="AU109" s="24" t="s">
        <v>85</v>
      </c>
      <c r="AY109" s="24" t="s">
        <v>131</v>
      </c>
      <c r="BE109" s="232">
        <f>IF(N109="základní",J109,0)</f>
        <v>0</v>
      </c>
      <c r="BF109" s="232">
        <f>IF(N109="snížená",J109,0)</f>
        <v>0</v>
      </c>
      <c r="BG109" s="232">
        <f>IF(N109="zákl. přenesená",J109,0)</f>
        <v>0</v>
      </c>
      <c r="BH109" s="232">
        <f>IF(N109="sníž. přenesená",J109,0)</f>
        <v>0</v>
      </c>
      <c r="BI109" s="232">
        <f>IF(N109="nulová",J109,0)</f>
        <v>0</v>
      </c>
      <c r="BJ109" s="24" t="s">
        <v>83</v>
      </c>
      <c r="BK109" s="232">
        <f>ROUND(I109*H109,2)</f>
        <v>0</v>
      </c>
      <c r="BL109" s="24" t="s">
        <v>138</v>
      </c>
      <c r="BM109" s="24" t="s">
        <v>919</v>
      </c>
    </row>
    <row r="110" s="11" customFormat="1">
      <c r="B110" s="233"/>
      <c r="C110" s="234"/>
      <c r="D110" s="235" t="s">
        <v>140</v>
      </c>
      <c r="E110" s="236" t="s">
        <v>21</v>
      </c>
      <c r="F110" s="237" t="s">
        <v>907</v>
      </c>
      <c r="G110" s="234"/>
      <c r="H110" s="236" t="s">
        <v>21</v>
      </c>
      <c r="I110" s="238"/>
      <c r="J110" s="234"/>
      <c r="K110" s="234"/>
      <c r="L110" s="239"/>
      <c r="M110" s="240"/>
      <c r="N110" s="241"/>
      <c r="O110" s="241"/>
      <c r="P110" s="241"/>
      <c r="Q110" s="241"/>
      <c r="R110" s="241"/>
      <c r="S110" s="241"/>
      <c r="T110" s="242"/>
      <c r="AT110" s="243" t="s">
        <v>140</v>
      </c>
      <c r="AU110" s="243" t="s">
        <v>85</v>
      </c>
      <c r="AV110" s="11" t="s">
        <v>83</v>
      </c>
      <c r="AW110" s="11" t="s">
        <v>39</v>
      </c>
      <c r="AX110" s="11" t="s">
        <v>75</v>
      </c>
      <c r="AY110" s="243" t="s">
        <v>131</v>
      </c>
    </row>
    <row r="111" s="12" customFormat="1">
      <c r="B111" s="244"/>
      <c r="C111" s="245"/>
      <c r="D111" s="235" t="s">
        <v>140</v>
      </c>
      <c r="E111" s="246" t="s">
        <v>21</v>
      </c>
      <c r="F111" s="247" t="s">
        <v>920</v>
      </c>
      <c r="G111" s="245"/>
      <c r="H111" s="248">
        <v>1050</v>
      </c>
      <c r="I111" s="249"/>
      <c r="J111" s="245"/>
      <c r="K111" s="245"/>
      <c r="L111" s="250"/>
      <c r="M111" s="251"/>
      <c r="N111" s="252"/>
      <c r="O111" s="252"/>
      <c r="P111" s="252"/>
      <c r="Q111" s="252"/>
      <c r="R111" s="252"/>
      <c r="S111" s="252"/>
      <c r="T111" s="253"/>
      <c r="AT111" s="254" t="s">
        <v>140</v>
      </c>
      <c r="AU111" s="254" t="s">
        <v>85</v>
      </c>
      <c r="AV111" s="12" t="s">
        <v>85</v>
      </c>
      <c r="AW111" s="12" t="s">
        <v>39</v>
      </c>
      <c r="AX111" s="12" t="s">
        <v>83</v>
      </c>
      <c r="AY111" s="254" t="s">
        <v>131</v>
      </c>
    </row>
    <row r="112" s="1" customFormat="1" ht="38.25" customHeight="1">
      <c r="B112" s="46"/>
      <c r="C112" s="221" t="s">
        <v>174</v>
      </c>
      <c r="D112" s="221" t="s">
        <v>133</v>
      </c>
      <c r="E112" s="222" t="s">
        <v>175</v>
      </c>
      <c r="F112" s="223" t="s">
        <v>176</v>
      </c>
      <c r="G112" s="224" t="s">
        <v>177</v>
      </c>
      <c r="H112" s="225">
        <v>409</v>
      </c>
      <c r="I112" s="226"/>
      <c r="J112" s="227">
        <f>ROUND(I112*H112,2)</f>
        <v>0</v>
      </c>
      <c r="K112" s="223" t="s">
        <v>137</v>
      </c>
      <c r="L112" s="72"/>
      <c r="M112" s="228" t="s">
        <v>21</v>
      </c>
      <c r="N112" s="229" t="s">
        <v>46</v>
      </c>
      <c r="O112" s="47"/>
      <c r="P112" s="230">
        <f>O112*H112</f>
        <v>0</v>
      </c>
      <c r="Q112" s="230">
        <v>0</v>
      </c>
      <c r="R112" s="230">
        <f>Q112*H112</f>
        <v>0</v>
      </c>
      <c r="S112" s="230">
        <v>0.20499999999999999</v>
      </c>
      <c r="T112" s="231">
        <f>S112*H112</f>
        <v>83.844999999999999</v>
      </c>
      <c r="AR112" s="24" t="s">
        <v>138</v>
      </c>
      <c r="AT112" s="24" t="s">
        <v>133</v>
      </c>
      <c r="AU112" s="24" t="s">
        <v>85</v>
      </c>
      <c r="AY112" s="24" t="s">
        <v>131</v>
      </c>
      <c r="BE112" s="232">
        <f>IF(N112="základní",J112,0)</f>
        <v>0</v>
      </c>
      <c r="BF112" s="232">
        <f>IF(N112="snížená",J112,0)</f>
        <v>0</v>
      </c>
      <c r="BG112" s="232">
        <f>IF(N112="zákl. přenesená",J112,0)</f>
        <v>0</v>
      </c>
      <c r="BH112" s="232">
        <f>IF(N112="sníž. přenesená",J112,0)</f>
        <v>0</v>
      </c>
      <c r="BI112" s="232">
        <f>IF(N112="nulová",J112,0)</f>
        <v>0</v>
      </c>
      <c r="BJ112" s="24" t="s">
        <v>83</v>
      </c>
      <c r="BK112" s="232">
        <f>ROUND(I112*H112,2)</f>
        <v>0</v>
      </c>
      <c r="BL112" s="24" t="s">
        <v>138</v>
      </c>
      <c r="BM112" s="24" t="s">
        <v>921</v>
      </c>
    </row>
    <row r="113" s="11" customFormat="1">
      <c r="B113" s="233"/>
      <c r="C113" s="234"/>
      <c r="D113" s="235" t="s">
        <v>140</v>
      </c>
      <c r="E113" s="236" t="s">
        <v>21</v>
      </c>
      <c r="F113" s="237" t="s">
        <v>907</v>
      </c>
      <c r="G113" s="234"/>
      <c r="H113" s="236" t="s">
        <v>21</v>
      </c>
      <c r="I113" s="238"/>
      <c r="J113" s="234"/>
      <c r="K113" s="234"/>
      <c r="L113" s="239"/>
      <c r="M113" s="240"/>
      <c r="N113" s="241"/>
      <c r="O113" s="241"/>
      <c r="P113" s="241"/>
      <c r="Q113" s="241"/>
      <c r="R113" s="241"/>
      <c r="S113" s="241"/>
      <c r="T113" s="242"/>
      <c r="AT113" s="243" t="s">
        <v>140</v>
      </c>
      <c r="AU113" s="243" t="s">
        <v>85</v>
      </c>
      <c r="AV113" s="11" t="s">
        <v>83</v>
      </c>
      <c r="AW113" s="11" t="s">
        <v>39</v>
      </c>
      <c r="AX113" s="11" t="s">
        <v>75</v>
      </c>
      <c r="AY113" s="243" t="s">
        <v>131</v>
      </c>
    </row>
    <row r="114" s="12" customFormat="1">
      <c r="B114" s="244"/>
      <c r="C114" s="245"/>
      <c r="D114" s="235" t="s">
        <v>140</v>
      </c>
      <c r="E114" s="246" t="s">
        <v>21</v>
      </c>
      <c r="F114" s="247" t="s">
        <v>922</v>
      </c>
      <c r="G114" s="245"/>
      <c r="H114" s="248">
        <v>409</v>
      </c>
      <c r="I114" s="249"/>
      <c r="J114" s="245"/>
      <c r="K114" s="245"/>
      <c r="L114" s="250"/>
      <c r="M114" s="251"/>
      <c r="N114" s="252"/>
      <c r="O114" s="252"/>
      <c r="P114" s="252"/>
      <c r="Q114" s="252"/>
      <c r="R114" s="252"/>
      <c r="S114" s="252"/>
      <c r="T114" s="253"/>
      <c r="AT114" s="254" t="s">
        <v>140</v>
      </c>
      <c r="AU114" s="254" t="s">
        <v>85</v>
      </c>
      <c r="AV114" s="12" t="s">
        <v>85</v>
      </c>
      <c r="AW114" s="12" t="s">
        <v>39</v>
      </c>
      <c r="AX114" s="12" t="s">
        <v>83</v>
      </c>
      <c r="AY114" s="254" t="s">
        <v>131</v>
      </c>
    </row>
    <row r="115" s="1" customFormat="1" ht="38.25" customHeight="1">
      <c r="B115" s="46"/>
      <c r="C115" s="221" t="s">
        <v>180</v>
      </c>
      <c r="D115" s="221" t="s">
        <v>133</v>
      </c>
      <c r="E115" s="222" t="s">
        <v>181</v>
      </c>
      <c r="F115" s="223" t="s">
        <v>182</v>
      </c>
      <c r="G115" s="224" t="s">
        <v>177</v>
      </c>
      <c r="H115" s="225">
        <v>338</v>
      </c>
      <c r="I115" s="226"/>
      <c r="J115" s="227">
        <f>ROUND(I115*H115,2)</f>
        <v>0</v>
      </c>
      <c r="K115" s="223" t="s">
        <v>137</v>
      </c>
      <c r="L115" s="72"/>
      <c r="M115" s="228" t="s">
        <v>21</v>
      </c>
      <c r="N115" s="229" t="s">
        <v>46</v>
      </c>
      <c r="O115" s="47"/>
      <c r="P115" s="230">
        <f>O115*H115</f>
        <v>0</v>
      </c>
      <c r="Q115" s="230">
        <v>0</v>
      </c>
      <c r="R115" s="230">
        <f>Q115*H115</f>
        <v>0</v>
      </c>
      <c r="S115" s="230">
        <v>0.040000000000000001</v>
      </c>
      <c r="T115" s="231">
        <f>S115*H115</f>
        <v>13.52</v>
      </c>
      <c r="AR115" s="24" t="s">
        <v>138</v>
      </c>
      <c r="AT115" s="24" t="s">
        <v>133</v>
      </c>
      <c r="AU115" s="24" t="s">
        <v>85</v>
      </c>
      <c r="AY115" s="24" t="s">
        <v>131</v>
      </c>
      <c r="BE115" s="232">
        <f>IF(N115="základní",J115,0)</f>
        <v>0</v>
      </c>
      <c r="BF115" s="232">
        <f>IF(N115="snížená",J115,0)</f>
        <v>0</v>
      </c>
      <c r="BG115" s="232">
        <f>IF(N115="zákl. přenesená",J115,0)</f>
        <v>0</v>
      </c>
      <c r="BH115" s="232">
        <f>IF(N115="sníž. přenesená",J115,0)</f>
        <v>0</v>
      </c>
      <c r="BI115" s="232">
        <f>IF(N115="nulová",J115,0)</f>
        <v>0</v>
      </c>
      <c r="BJ115" s="24" t="s">
        <v>83</v>
      </c>
      <c r="BK115" s="232">
        <f>ROUND(I115*H115,2)</f>
        <v>0</v>
      </c>
      <c r="BL115" s="24" t="s">
        <v>138</v>
      </c>
      <c r="BM115" s="24" t="s">
        <v>923</v>
      </c>
    </row>
    <row r="116" s="1" customFormat="1">
      <c r="B116" s="46"/>
      <c r="C116" s="74"/>
      <c r="D116" s="235" t="s">
        <v>146</v>
      </c>
      <c r="E116" s="74"/>
      <c r="F116" s="255" t="s">
        <v>184</v>
      </c>
      <c r="G116" s="74"/>
      <c r="H116" s="74"/>
      <c r="I116" s="191"/>
      <c r="J116" s="74"/>
      <c r="K116" s="74"/>
      <c r="L116" s="72"/>
      <c r="M116" s="256"/>
      <c r="N116" s="47"/>
      <c r="O116" s="47"/>
      <c r="P116" s="47"/>
      <c r="Q116" s="47"/>
      <c r="R116" s="47"/>
      <c r="S116" s="47"/>
      <c r="T116" s="95"/>
      <c r="AT116" s="24" t="s">
        <v>146</v>
      </c>
      <c r="AU116" s="24" t="s">
        <v>85</v>
      </c>
    </row>
    <row r="117" s="11" customFormat="1">
      <c r="B117" s="233"/>
      <c r="C117" s="234"/>
      <c r="D117" s="235" t="s">
        <v>140</v>
      </c>
      <c r="E117" s="236" t="s">
        <v>21</v>
      </c>
      <c r="F117" s="237" t="s">
        <v>907</v>
      </c>
      <c r="G117" s="234"/>
      <c r="H117" s="236" t="s">
        <v>21</v>
      </c>
      <c r="I117" s="238"/>
      <c r="J117" s="234"/>
      <c r="K117" s="234"/>
      <c r="L117" s="239"/>
      <c r="M117" s="240"/>
      <c r="N117" s="241"/>
      <c r="O117" s="241"/>
      <c r="P117" s="241"/>
      <c r="Q117" s="241"/>
      <c r="R117" s="241"/>
      <c r="S117" s="241"/>
      <c r="T117" s="242"/>
      <c r="AT117" s="243" t="s">
        <v>140</v>
      </c>
      <c r="AU117" s="243" t="s">
        <v>85</v>
      </c>
      <c r="AV117" s="11" t="s">
        <v>83</v>
      </c>
      <c r="AW117" s="11" t="s">
        <v>39</v>
      </c>
      <c r="AX117" s="11" t="s">
        <v>75</v>
      </c>
      <c r="AY117" s="243" t="s">
        <v>131</v>
      </c>
    </row>
    <row r="118" s="12" customFormat="1">
      <c r="B118" s="244"/>
      <c r="C118" s="245"/>
      <c r="D118" s="235" t="s">
        <v>140</v>
      </c>
      <c r="E118" s="246" t="s">
        <v>21</v>
      </c>
      <c r="F118" s="247" t="s">
        <v>924</v>
      </c>
      <c r="G118" s="245"/>
      <c r="H118" s="248">
        <v>338</v>
      </c>
      <c r="I118" s="249"/>
      <c r="J118" s="245"/>
      <c r="K118" s="245"/>
      <c r="L118" s="250"/>
      <c r="M118" s="251"/>
      <c r="N118" s="252"/>
      <c r="O118" s="252"/>
      <c r="P118" s="252"/>
      <c r="Q118" s="252"/>
      <c r="R118" s="252"/>
      <c r="S118" s="252"/>
      <c r="T118" s="253"/>
      <c r="AT118" s="254" t="s">
        <v>140</v>
      </c>
      <c r="AU118" s="254" t="s">
        <v>85</v>
      </c>
      <c r="AV118" s="12" t="s">
        <v>85</v>
      </c>
      <c r="AW118" s="12" t="s">
        <v>39</v>
      </c>
      <c r="AX118" s="12" t="s">
        <v>83</v>
      </c>
      <c r="AY118" s="254" t="s">
        <v>131</v>
      </c>
    </row>
    <row r="119" s="1" customFormat="1" ht="63.75" customHeight="1">
      <c r="B119" s="46"/>
      <c r="C119" s="221" t="s">
        <v>186</v>
      </c>
      <c r="D119" s="221" t="s">
        <v>133</v>
      </c>
      <c r="E119" s="222" t="s">
        <v>187</v>
      </c>
      <c r="F119" s="223" t="s">
        <v>188</v>
      </c>
      <c r="G119" s="224" t="s">
        <v>177</v>
      </c>
      <c r="H119" s="225">
        <v>50</v>
      </c>
      <c r="I119" s="226"/>
      <c r="J119" s="227">
        <f>ROUND(I119*H119,2)</f>
        <v>0</v>
      </c>
      <c r="K119" s="223" t="s">
        <v>137</v>
      </c>
      <c r="L119" s="72"/>
      <c r="M119" s="228" t="s">
        <v>21</v>
      </c>
      <c r="N119" s="229" t="s">
        <v>46</v>
      </c>
      <c r="O119" s="47"/>
      <c r="P119" s="230">
        <f>O119*H119</f>
        <v>0</v>
      </c>
      <c r="Q119" s="230">
        <v>0.036904300000000001</v>
      </c>
      <c r="R119" s="230">
        <f>Q119*H119</f>
        <v>1.8452150000000001</v>
      </c>
      <c r="S119" s="230">
        <v>0</v>
      </c>
      <c r="T119" s="231">
        <f>S119*H119</f>
        <v>0</v>
      </c>
      <c r="AR119" s="24" t="s">
        <v>138</v>
      </c>
      <c r="AT119" s="24" t="s">
        <v>133</v>
      </c>
      <c r="AU119" s="24" t="s">
        <v>85</v>
      </c>
      <c r="AY119" s="24" t="s">
        <v>131</v>
      </c>
      <c r="BE119" s="232">
        <f>IF(N119="základní",J119,0)</f>
        <v>0</v>
      </c>
      <c r="BF119" s="232">
        <f>IF(N119="snížená",J119,0)</f>
        <v>0</v>
      </c>
      <c r="BG119" s="232">
        <f>IF(N119="zákl. přenesená",J119,0)</f>
        <v>0</v>
      </c>
      <c r="BH119" s="232">
        <f>IF(N119="sníž. přenesená",J119,0)</f>
        <v>0</v>
      </c>
      <c r="BI119" s="232">
        <f>IF(N119="nulová",J119,0)</f>
        <v>0</v>
      </c>
      <c r="BJ119" s="24" t="s">
        <v>83</v>
      </c>
      <c r="BK119" s="232">
        <f>ROUND(I119*H119,2)</f>
        <v>0</v>
      </c>
      <c r="BL119" s="24" t="s">
        <v>138</v>
      </c>
      <c r="BM119" s="24" t="s">
        <v>925</v>
      </c>
    </row>
    <row r="120" s="11" customFormat="1">
      <c r="B120" s="233"/>
      <c r="C120" s="234"/>
      <c r="D120" s="235" t="s">
        <v>140</v>
      </c>
      <c r="E120" s="236" t="s">
        <v>21</v>
      </c>
      <c r="F120" s="237" t="s">
        <v>907</v>
      </c>
      <c r="G120" s="234"/>
      <c r="H120" s="236" t="s">
        <v>21</v>
      </c>
      <c r="I120" s="238"/>
      <c r="J120" s="234"/>
      <c r="K120" s="234"/>
      <c r="L120" s="239"/>
      <c r="M120" s="240"/>
      <c r="N120" s="241"/>
      <c r="O120" s="241"/>
      <c r="P120" s="241"/>
      <c r="Q120" s="241"/>
      <c r="R120" s="241"/>
      <c r="S120" s="241"/>
      <c r="T120" s="242"/>
      <c r="AT120" s="243" t="s">
        <v>140</v>
      </c>
      <c r="AU120" s="243" t="s">
        <v>85</v>
      </c>
      <c r="AV120" s="11" t="s">
        <v>83</v>
      </c>
      <c r="AW120" s="11" t="s">
        <v>39</v>
      </c>
      <c r="AX120" s="11" t="s">
        <v>75</v>
      </c>
      <c r="AY120" s="243" t="s">
        <v>131</v>
      </c>
    </row>
    <row r="121" s="12" customFormat="1">
      <c r="B121" s="244"/>
      <c r="C121" s="245"/>
      <c r="D121" s="235" t="s">
        <v>140</v>
      </c>
      <c r="E121" s="246" t="s">
        <v>21</v>
      </c>
      <c r="F121" s="247" t="s">
        <v>724</v>
      </c>
      <c r="G121" s="245"/>
      <c r="H121" s="248">
        <v>50</v>
      </c>
      <c r="I121" s="249"/>
      <c r="J121" s="245"/>
      <c r="K121" s="245"/>
      <c r="L121" s="250"/>
      <c r="M121" s="251"/>
      <c r="N121" s="252"/>
      <c r="O121" s="252"/>
      <c r="P121" s="252"/>
      <c r="Q121" s="252"/>
      <c r="R121" s="252"/>
      <c r="S121" s="252"/>
      <c r="T121" s="253"/>
      <c r="AT121" s="254" t="s">
        <v>140</v>
      </c>
      <c r="AU121" s="254" t="s">
        <v>85</v>
      </c>
      <c r="AV121" s="12" t="s">
        <v>85</v>
      </c>
      <c r="AW121" s="12" t="s">
        <v>39</v>
      </c>
      <c r="AX121" s="12" t="s">
        <v>83</v>
      </c>
      <c r="AY121" s="254" t="s">
        <v>131</v>
      </c>
    </row>
    <row r="122" s="1" customFormat="1" ht="25.5" customHeight="1">
      <c r="B122" s="46"/>
      <c r="C122" s="221" t="s">
        <v>191</v>
      </c>
      <c r="D122" s="221" t="s">
        <v>133</v>
      </c>
      <c r="E122" s="222" t="s">
        <v>192</v>
      </c>
      <c r="F122" s="223" t="s">
        <v>193</v>
      </c>
      <c r="G122" s="224" t="s">
        <v>194</v>
      </c>
      <c r="H122" s="225">
        <v>10</v>
      </c>
      <c r="I122" s="226"/>
      <c r="J122" s="227">
        <f>ROUND(I122*H122,2)</f>
        <v>0</v>
      </c>
      <c r="K122" s="223" t="s">
        <v>137</v>
      </c>
      <c r="L122" s="72"/>
      <c r="M122" s="228" t="s">
        <v>21</v>
      </c>
      <c r="N122" s="229" t="s">
        <v>46</v>
      </c>
      <c r="O122" s="47"/>
      <c r="P122" s="230">
        <f>O122*H122</f>
        <v>0</v>
      </c>
      <c r="Q122" s="230">
        <v>0</v>
      </c>
      <c r="R122" s="230">
        <f>Q122*H122</f>
        <v>0</v>
      </c>
      <c r="S122" s="230">
        <v>0</v>
      </c>
      <c r="T122" s="231">
        <f>S122*H122</f>
        <v>0</v>
      </c>
      <c r="AR122" s="24" t="s">
        <v>138</v>
      </c>
      <c r="AT122" s="24" t="s">
        <v>133</v>
      </c>
      <c r="AU122" s="24" t="s">
        <v>85</v>
      </c>
      <c r="AY122" s="24" t="s">
        <v>131</v>
      </c>
      <c r="BE122" s="232">
        <f>IF(N122="základní",J122,0)</f>
        <v>0</v>
      </c>
      <c r="BF122" s="232">
        <f>IF(N122="snížená",J122,0)</f>
        <v>0</v>
      </c>
      <c r="BG122" s="232">
        <f>IF(N122="zákl. přenesená",J122,0)</f>
        <v>0</v>
      </c>
      <c r="BH122" s="232">
        <f>IF(N122="sníž. přenesená",J122,0)</f>
        <v>0</v>
      </c>
      <c r="BI122" s="232">
        <f>IF(N122="nulová",J122,0)</f>
        <v>0</v>
      </c>
      <c r="BJ122" s="24" t="s">
        <v>83</v>
      </c>
      <c r="BK122" s="232">
        <f>ROUND(I122*H122,2)</f>
        <v>0</v>
      </c>
      <c r="BL122" s="24" t="s">
        <v>138</v>
      </c>
      <c r="BM122" s="24" t="s">
        <v>926</v>
      </c>
    </row>
    <row r="123" s="12" customFormat="1">
      <c r="B123" s="244"/>
      <c r="C123" s="245"/>
      <c r="D123" s="235" t="s">
        <v>140</v>
      </c>
      <c r="E123" s="246" t="s">
        <v>21</v>
      </c>
      <c r="F123" s="247" t="s">
        <v>726</v>
      </c>
      <c r="G123" s="245"/>
      <c r="H123" s="248">
        <v>10</v>
      </c>
      <c r="I123" s="249"/>
      <c r="J123" s="245"/>
      <c r="K123" s="245"/>
      <c r="L123" s="250"/>
      <c r="M123" s="251"/>
      <c r="N123" s="252"/>
      <c r="O123" s="252"/>
      <c r="P123" s="252"/>
      <c r="Q123" s="252"/>
      <c r="R123" s="252"/>
      <c r="S123" s="252"/>
      <c r="T123" s="253"/>
      <c r="AT123" s="254" t="s">
        <v>140</v>
      </c>
      <c r="AU123" s="254" t="s">
        <v>85</v>
      </c>
      <c r="AV123" s="12" t="s">
        <v>85</v>
      </c>
      <c r="AW123" s="12" t="s">
        <v>39</v>
      </c>
      <c r="AX123" s="12" t="s">
        <v>83</v>
      </c>
      <c r="AY123" s="254" t="s">
        <v>131</v>
      </c>
    </row>
    <row r="124" s="1" customFormat="1" ht="38.25" customHeight="1">
      <c r="B124" s="46"/>
      <c r="C124" s="221" t="s">
        <v>197</v>
      </c>
      <c r="D124" s="221" t="s">
        <v>133</v>
      </c>
      <c r="E124" s="222" t="s">
        <v>198</v>
      </c>
      <c r="F124" s="223" t="s">
        <v>199</v>
      </c>
      <c r="G124" s="224" t="s">
        <v>194</v>
      </c>
      <c r="H124" s="225">
        <v>895.38999999999999</v>
      </c>
      <c r="I124" s="226"/>
      <c r="J124" s="227">
        <f>ROUND(I124*H124,2)</f>
        <v>0</v>
      </c>
      <c r="K124" s="223" t="s">
        <v>137</v>
      </c>
      <c r="L124" s="72"/>
      <c r="M124" s="228" t="s">
        <v>21</v>
      </c>
      <c r="N124" s="229" t="s">
        <v>46</v>
      </c>
      <c r="O124" s="47"/>
      <c r="P124" s="230">
        <f>O124*H124</f>
        <v>0</v>
      </c>
      <c r="Q124" s="230">
        <v>0</v>
      </c>
      <c r="R124" s="230">
        <f>Q124*H124</f>
        <v>0</v>
      </c>
      <c r="S124" s="230">
        <v>0</v>
      </c>
      <c r="T124" s="231">
        <f>S124*H124</f>
        <v>0</v>
      </c>
      <c r="AR124" s="24" t="s">
        <v>138</v>
      </c>
      <c r="AT124" s="24" t="s">
        <v>133</v>
      </c>
      <c r="AU124" s="24" t="s">
        <v>85</v>
      </c>
      <c r="AY124" s="24" t="s">
        <v>131</v>
      </c>
      <c r="BE124" s="232">
        <f>IF(N124="základní",J124,0)</f>
        <v>0</v>
      </c>
      <c r="BF124" s="232">
        <f>IF(N124="snížená",J124,0)</f>
        <v>0</v>
      </c>
      <c r="BG124" s="232">
        <f>IF(N124="zákl. přenesená",J124,0)</f>
        <v>0</v>
      </c>
      <c r="BH124" s="232">
        <f>IF(N124="sníž. přenesená",J124,0)</f>
        <v>0</v>
      </c>
      <c r="BI124" s="232">
        <f>IF(N124="nulová",J124,0)</f>
        <v>0</v>
      </c>
      <c r="BJ124" s="24" t="s">
        <v>83</v>
      </c>
      <c r="BK124" s="232">
        <f>ROUND(I124*H124,2)</f>
        <v>0</v>
      </c>
      <c r="BL124" s="24" t="s">
        <v>138</v>
      </c>
      <c r="BM124" s="24" t="s">
        <v>927</v>
      </c>
    </row>
    <row r="125" s="11" customFormat="1">
      <c r="B125" s="233"/>
      <c r="C125" s="234"/>
      <c r="D125" s="235" t="s">
        <v>140</v>
      </c>
      <c r="E125" s="236" t="s">
        <v>21</v>
      </c>
      <c r="F125" s="237" t="s">
        <v>907</v>
      </c>
      <c r="G125" s="234"/>
      <c r="H125" s="236" t="s">
        <v>21</v>
      </c>
      <c r="I125" s="238"/>
      <c r="J125" s="234"/>
      <c r="K125" s="234"/>
      <c r="L125" s="239"/>
      <c r="M125" s="240"/>
      <c r="N125" s="241"/>
      <c r="O125" s="241"/>
      <c r="P125" s="241"/>
      <c r="Q125" s="241"/>
      <c r="R125" s="241"/>
      <c r="S125" s="241"/>
      <c r="T125" s="242"/>
      <c r="AT125" s="243" t="s">
        <v>140</v>
      </c>
      <c r="AU125" s="243" t="s">
        <v>85</v>
      </c>
      <c r="AV125" s="11" t="s">
        <v>83</v>
      </c>
      <c r="AW125" s="11" t="s">
        <v>39</v>
      </c>
      <c r="AX125" s="11" t="s">
        <v>75</v>
      </c>
      <c r="AY125" s="243" t="s">
        <v>131</v>
      </c>
    </row>
    <row r="126" s="12" customFormat="1">
      <c r="B126" s="244"/>
      <c r="C126" s="245"/>
      <c r="D126" s="235" t="s">
        <v>140</v>
      </c>
      <c r="E126" s="246" t="s">
        <v>21</v>
      </c>
      <c r="F126" s="247" t="s">
        <v>928</v>
      </c>
      <c r="G126" s="245"/>
      <c r="H126" s="248">
        <v>97.739999999999995</v>
      </c>
      <c r="I126" s="249"/>
      <c r="J126" s="245"/>
      <c r="K126" s="245"/>
      <c r="L126" s="250"/>
      <c r="M126" s="251"/>
      <c r="N126" s="252"/>
      <c r="O126" s="252"/>
      <c r="P126" s="252"/>
      <c r="Q126" s="252"/>
      <c r="R126" s="252"/>
      <c r="S126" s="252"/>
      <c r="T126" s="253"/>
      <c r="AT126" s="254" t="s">
        <v>140</v>
      </c>
      <c r="AU126" s="254" t="s">
        <v>85</v>
      </c>
      <c r="AV126" s="12" t="s">
        <v>85</v>
      </c>
      <c r="AW126" s="12" t="s">
        <v>39</v>
      </c>
      <c r="AX126" s="12" t="s">
        <v>75</v>
      </c>
      <c r="AY126" s="254" t="s">
        <v>131</v>
      </c>
    </row>
    <row r="127" s="12" customFormat="1">
      <c r="B127" s="244"/>
      <c r="C127" s="245"/>
      <c r="D127" s="235" t="s">
        <v>140</v>
      </c>
      <c r="E127" s="246" t="s">
        <v>21</v>
      </c>
      <c r="F127" s="247" t="s">
        <v>929</v>
      </c>
      <c r="G127" s="245"/>
      <c r="H127" s="248">
        <v>261</v>
      </c>
      <c r="I127" s="249"/>
      <c r="J127" s="245"/>
      <c r="K127" s="245"/>
      <c r="L127" s="250"/>
      <c r="M127" s="251"/>
      <c r="N127" s="252"/>
      <c r="O127" s="252"/>
      <c r="P127" s="252"/>
      <c r="Q127" s="252"/>
      <c r="R127" s="252"/>
      <c r="S127" s="252"/>
      <c r="T127" s="253"/>
      <c r="AT127" s="254" t="s">
        <v>140</v>
      </c>
      <c r="AU127" s="254" t="s">
        <v>85</v>
      </c>
      <c r="AV127" s="12" t="s">
        <v>85</v>
      </c>
      <c r="AW127" s="12" t="s">
        <v>39</v>
      </c>
      <c r="AX127" s="12" t="s">
        <v>75</v>
      </c>
      <c r="AY127" s="254" t="s">
        <v>131</v>
      </c>
    </row>
    <row r="128" s="13" customFormat="1">
      <c r="B128" s="257"/>
      <c r="C128" s="258"/>
      <c r="D128" s="235" t="s">
        <v>140</v>
      </c>
      <c r="E128" s="259" t="s">
        <v>21</v>
      </c>
      <c r="F128" s="260" t="s">
        <v>203</v>
      </c>
      <c r="G128" s="258"/>
      <c r="H128" s="261">
        <v>358.74000000000001</v>
      </c>
      <c r="I128" s="262"/>
      <c r="J128" s="258"/>
      <c r="K128" s="258"/>
      <c r="L128" s="263"/>
      <c r="M128" s="264"/>
      <c r="N128" s="265"/>
      <c r="O128" s="265"/>
      <c r="P128" s="265"/>
      <c r="Q128" s="265"/>
      <c r="R128" s="265"/>
      <c r="S128" s="265"/>
      <c r="T128" s="266"/>
      <c r="AT128" s="267" t="s">
        <v>140</v>
      </c>
      <c r="AU128" s="267" t="s">
        <v>85</v>
      </c>
      <c r="AV128" s="13" t="s">
        <v>149</v>
      </c>
      <c r="AW128" s="13" t="s">
        <v>39</v>
      </c>
      <c r="AX128" s="13" t="s">
        <v>75</v>
      </c>
      <c r="AY128" s="267" t="s">
        <v>131</v>
      </c>
    </row>
    <row r="129" s="11" customFormat="1">
      <c r="B129" s="233"/>
      <c r="C129" s="234"/>
      <c r="D129" s="235" t="s">
        <v>140</v>
      </c>
      <c r="E129" s="236" t="s">
        <v>21</v>
      </c>
      <c r="F129" s="237" t="s">
        <v>204</v>
      </c>
      <c r="G129" s="234"/>
      <c r="H129" s="236" t="s">
        <v>21</v>
      </c>
      <c r="I129" s="238"/>
      <c r="J129" s="234"/>
      <c r="K129" s="234"/>
      <c r="L129" s="239"/>
      <c r="M129" s="240"/>
      <c r="N129" s="241"/>
      <c r="O129" s="241"/>
      <c r="P129" s="241"/>
      <c r="Q129" s="241"/>
      <c r="R129" s="241"/>
      <c r="S129" s="241"/>
      <c r="T129" s="242"/>
      <c r="AT129" s="243" t="s">
        <v>140</v>
      </c>
      <c r="AU129" s="243" t="s">
        <v>85</v>
      </c>
      <c r="AV129" s="11" t="s">
        <v>83</v>
      </c>
      <c r="AW129" s="11" t="s">
        <v>39</v>
      </c>
      <c r="AX129" s="11" t="s">
        <v>75</v>
      </c>
      <c r="AY129" s="243" t="s">
        <v>131</v>
      </c>
    </row>
    <row r="130" s="12" customFormat="1">
      <c r="B130" s="244"/>
      <c r="C130" s="245"/>
      <c r="D130" s="235" t="s">
        <v>140</v>
      </c>
      <c r="E130" s="246" t="s">
        <v>21</v>
      </c>
      <c r="F130" s="247" t="s">
        <v>930</v>
      </c>
      <c r="G130" s="245"/>
      <c r="H130" s="248">
        <v>290</v>
      </c>
      <c r="I130" s="249"/>
      <c r="J130" s="245"/>
      <c r="K130" s="245"/>
      <c r="L130" s="250"/>
      <c r="M130" s="251"/>
      <c r="N130" s="252"/>
      <c r="O130" s="252"/>
      <c r="P130" s="252"/>
      <c r="Q130" s="252"/>
      <c r="R130" s="252"/>
      <c r="S130" s="252"/>
      <c r="T130" s="253"/>
      <c r="AT130" s="254" t="s">
        <v>140</v>
      </c>
      <c r="AU130" s="254" t="s">
        <v>85</v>
      </c>
      <c r="AV130" s="12" t="s">
        <v>85</v>
      </c>
      <c r="AW130" s="12" t="s">
        <v>39</v>
      </c>
      <c r="AX130" s="12" t="s">
        <v>75</v>
      </c>
      <c r="AY130" s="254" t="s">
        <v>131</v>
      </c>
    </row>
    <row r="131" s="12" customFormat="1">
      <c r="B131" s="244"/>
      <c r="C131" s="245"/>
      <c r="D131" s="235" t="s">
        <v>140</v>
      </c>
      <c r="E131" s="246" t="s">
        <v>21</v>
      </c>
      <c r="F131" s="247" t="s">
        <v>931</v>
      </c>
      <c r="G131" s="245"/>
      <c r="H131" s="248">
        <v>101.84999999999999</v>
      </c>
      <c r="I131" s="249"/>
      <c r="J131" s="245"/>
      <c r="K131" s="245"/>
      <c r="L131" s="250"/>
      <c r="M131" s="251"/>
      <c r="N131" s="252"/>
      <c r="O131" s="252"/>
      <c r="P131" s="252"/>
      <c r="Q131" s="252"/>
      <c r="R131" s="252"/>
      <c r="S131" s="252"/>
      <c r="T131" s="253"/>
      <c r="AT131" s="254" t="s">
        <v>140</v>
      </c>
      <c r="AU131" s="254" t="s">
        <v>85</v>
      </c>
      <c r="AV131" s="12" t="s">
        <v>85</v>
      </c>
      <c r="AW131" s="12" t="s">
        <v>39</v>
      </c>
      <c r="AX131" s="12" t="s">
        <v>75</v>
      </c>
      <c r="AY131" s="254" t="s">
        <v>131</v>
      </c>
    </row>
    <row r="132" s="12" customFormat="1">
      <c r="B132" s="244"/>
      <c r="C132" s="245"/>
      <c r="D132" s="235" t="s">
        <v>140</v>
      </c>
      <c r="E132" s="246" t="s">
        <v>21</v>
      </c>
      <c r="F132" s="247" t="s">
        <v>932</v>
      </c>
      <c r="G132" s="245"/>
      <c r="H132" s="248">
        <v>144.80000000000001</v>
      </c>
      <c r="I132" s="249"/>
      <c r="J132" s="245"/>
      <c r="K132" s="245"/>
      <c r="L132" s="250"/>
      <c r="M132" s="251"/>
      <c r="N132" s="252"/>
      <c r="O132" s="252"/>
      <c r="P132" s="252"/>
      <c r="Q132" s="252"/>
      <c r="R132" s="252"/>
      <c r="S132" s="252"/>
      <c r="T132" s="253"/>
      <c r="AT132" s="254" t="s">
        <v>140</v>
      </c>
      <c r="AU132" s="254" t="s">
        <v>85</v>
      </c>
      <c r="AV132" s="12" t="s">
        <v>85</v>
      </c>
      <c r="AW132" s="12" t="s">
        <v>39</v>
      </c>
      <c r="AX132" s="12" t="s">
        <v>75</v>
      </c>
      <c r="AY132" s="254" t="s">
        <v>131</v>
      </c>
    </row>
    <row r="133" s="13" customFormat="1">
      <c r="B133" s="257"/>
      <c r="C133" s="258"/>
      <c r="D133" s="235" t="s">
        <v>140</v>
      </c>
      <c r="E133" s="259" t="s">
        <v>21</v>
      </c>
      <c r="F133" s="260" t="s">
        <v>203</v>
      </c>
      <c r="G133" s="258"/>
      <c r="H133" s="261">
        <v>536.64999999999998</v>
      </c>
      <c r="I133" s="262"/>
      <c r="J133" s="258"/>
      <c r="K133" s="258"/>
      <c r="L133" s="263"/>
      <c r="M133" s="264"/>
      <c r="N133" s="265"/>
      <c r="O133" s="265"/>
      <c r="P133" s="265"/>
      <c r="Q133" s="265"/>
      <c r="R133" s="265"/>
      <c r="S133" s="265"/>
      <c r="T133" s="266"/>
      <c r="AT133" s="267" t="s">
        <v>140</v>
      </c>
      <c r="AU133" s="267" t="s">
        <v>85</v>
      </c>
      <c r="AV133" s="13" t="s">
        <v>149</v>
      </c>
      <c r="AW133" s="13" t="s">
        <v>39</v>
      </c>
      <c r="AX133" s="13" t="s">
        <v>75</v>
      </c>
      <c r="AY133" s="267" t="s">
        <v>131</v>
      </c>
    </row>
    <row r="134" s="14" customFormat="1">
      <c r="B134" s="268"/>
      <c r="C134" s="269"/>
      <c r="D134" s="235" t="s">
        <v>140</v>
      </c>
      <c r="E134" s="270" t="s">
        <v>21</v>
      </c>
      <c r="F134" s="271" t="s">
        <v>208</v>
      </c>
      <c r="G134" s="269"/>
      <c r="H134" s="272">
        <v>895.38999999999999</v>
      </c>
      <c r="I134" s="273"/>
      <c r="J134" s="269"/>
      <c r="K134" s="269"/>
      <c r="L134" s="274"/>
      <c r="M134" s="275"/>
      <c r="N134" s="276"/>
      <c r="O134" s="276"/>
      <c r="P134" s="276"/>
      <c r="Q134" s="276"/>
      <c r="R134" s="276"/>
      <c r="S134" s="276"/>
      <c r="T134" s="277"/>
      <c r="AT134" s="278" t="s">
        <v>140</v>
      </c>
      <c r="AU134" s="278" t="s">
        <v>85</v>
      </c>
      <c r="AV134" s="14" t="s">
        <v>138</v>
      </c>
      <c r="AW134" s="14" t="s">
        <v>39</v>
      </c>
      <c r="AX134" s="14" t="s">
        <v>83</v>
      </c>
      <c r="AY134" s="278" t="s">
        <v>131</v>
      </c>
    </row>
    <row r="135" s="1" customFormat="1" ht="38.25" customHeight="1">
      <c r="B135" s="46"/>
      <c r="C135" s="221" t="s">
        <v>209</v>
      </c>
      <c r="D135" s="221" t="s">
        <v>133</v>
      </c>
      <c r="E135" s="222" t="s">
        <v>210</v>
      </c>
      <c r="F135" s="223" t="s">
        <v>211</v>
      </c>
      <c r="G135" s="224" t="s">
        <v>194</v>
      </c>
      <c r="H135" s="225">
        <v>895.38999999999999</v>
      </c>
      <c r="I135" s="226"/>
      <c r="J135" s="227">
        <f>ROUND(I135*H135,2)</f>
        <v>0</v>
      </c>
      <c r="K135" s="223" t="s">
        <v>137</v>
      </c>
      <c r="L135" s="72"/>
      <c r="M135" s="228" t="s">
        <v>21</v>
      </c>
      <c r="N135" s="229" t="s">
        <v>46</v>
      </c>
      <c r="O135" s="47"/>
      <c r="P135" s="230">
        <f>O135*H135</f>
        <v>0</v>
      </c>
      <c r="Q135" s="230">
        <v>0</v>
      </c>
      <c r="R135" s="230">
        <f>Q135*H135</f>
        <v>0</v>
      </c>
      <c r="S135" s="230">
        <v>0</v>
      </c>
      <c r="T135" s="231">
        <f>S135*H135</f>
        <v>0</v>
      </c>
      <c r="AR135" s="24" t="s">
        <v>138</v>
      </c>
      <c r="AT135" s="24" t="s">
        <v>133</v>
      </c>
      <c r="AU135" s="24" t="s">
        <v>85</v>
      </c>
      <c r="AY135" s="24" t="s">
        <v>131</v>
      </c>
      <c r="BE135" s="232">
        <f>IF(N135="základní",J135,0)</f>
        <v>0</v>
      </c>
      <c r="BF135" s="232">
        <f>IF(N135="snížená",J135,0)</f>
        <v>0</v>
      </c>
      <c r="BG135" s="232">
        <f>IF(N135="zákl. přenesená",J135,0)</f>
        <v>0</v>
      </c>
      <c r="BH135" s="232">
        <f>IF(N135="sníž. přenesená",J135,0)</f>
        <v>0</v>
      </c>
      <c r="BI135" s="232">
        <f>IF(N135="nulová",J135,0)</f>
        <v>0</v>
      </c>
      <c r="BJ135" s="24" t="s">
        <v>83</v>
      </c>
      <c r="BK135" s="232">
        <f>ROUND(I135*H135,2)</f>
        <v>0</v>
      </c>
      <c r="BL135" s="24" t="s">
        <v>138</v>
      </c>
      <c r="BM135" s="24" t="s">
        <v>933</v>
      </c>
    </row>
    <row r="136" s="1" customFormat="1" ht="25.5" customHeight="1">
      <c r="B136" s="46"/>
      <c r="C136" s="221" t="s">
        <v>213</v>
      </c>
      <c r="D136" s="221" t="s">
        <v>133</v>
      </c>
      <c r="E136" s="222" t="s">
        <v>214</v>
      </c>
      <c r="F136" s="223" t="s">
        <v>934</v>
      </c>
      <c r="G136" s="224" t="s">
        <v>194</v>
      </c>
      <c r="H136" s="225">
        <v>7.0800000000000001</v>
      </c>
      <c r="I136" s="226"/>
      <c r="J136" s="227">
        <f>ROUND(I136*H136,2)</f>
        <v>0</v>
      </c>
      <c r="K136" s="223" t="s">
        <v>137</v>
      </c>
      <c r="L136" s="72"/>
      <c r="M136" s="228" t="s">
        <v>21</v>
      </c>
      <c r="N136" s="229" t="s">
        <v>46</v>
      </c>
      <c r="O136" s="47"/>
      <c r="P136" s="230">
        <f>O136*H136</f>
        <v>0</v>
      </c>
      <c r="Q136" s="230">
        <v>0</v>
      </c>
      <c r="R136" s="230">
        <f>Q136*H136</f>
        <v>0</v>
      </c>
      <c r="S136" s="230">
        <v>0</v>
      </c>
      <c r="T136" s="231">
        <f>S136*H136</f>
        <v>0</v>
      </c>
      <c r="AR136" s="24" t="s">
        <v>138</v>
      </c>
      <c r="AT136" s="24" t="s">
        <v>133</v>
      </c>
      <c r="AU136" s="24" t="s">
        <v>85</v>
      </c>
      <c r="AY136" s="24" t="s">
        <v>131</v>
      </c>
      <c r="BE136" s="232">
        <f>IF(N136="základní",J136,0)</f>
        <v>0</v>
      </c>
      <c r="BF136" s="232">
        <f>IF(N136="snížená",J136,0)</f>
        <v>0</v>
      </c>
      <c r="BG136" s="232">
        <f>IF(N136="zákl. přenesená",J136,0)</f>
        <v>0</v>
      </c>
      <c r="BH136" s="232">
        <f>IF(N136="sníž. přenesená",J136,0)</f>
        <v>0</v>
      </c>
      <c r="BI136" s="232">
        <f>IF(N136="nulová",J136,0)</f>
        <v>0</v>
      </c>
      <c r="BJ136" s="24" t="s">
        <v>83</v>
      </c>
      <c r="BK136" s="232">
        <f>ROUND(I136*H136,2)</f>
        <v>0</v>
      </c>
      <c r="BL136" s="24" t="s">
        <v>138</v>
      </c>
      <c r="BM136" s="24" t="s">
        <v>935</v>
      </c>
    </row>
    <row r="137" s="12" customFormat="1">
      <c r="B137" s="244"/>
      <c r="C137" s="245"/>
      <c r="D137" s="235" t="s">
        <v>140</v>
      </c>
      <c r="E137" s="246" t="s">
        <v>21</v>
      </c>
      <c r="F137" s="247" t="s">
        <v>936</v>
      </c>
      <c r="G137" s="245"/>
      <c r="H137" s="248">
        <v>7.0800000000000001</v>
      </c>
      <c r="I137" s="249"/>
      <c r="J137" s="245"/>
      <c r="K137" s="245"/>
      <c r="L137" s="250"/>
      <c r="M137" s="251"/>
      <c r="N137" s="252"/>
      <c r="O137" s="252"/>
      <c r="P137" s="252"/>
      <c r="Q137" s="252"/>
      <c r="R137" s="252"/>
      <c r="S137" s="252"/>
      <c r="T137" s="253"/>
      <c r="AT137" s="254" t="s">
        <v>140</v>
      </c>
      <c r="AU137" s="254" t="s">
        <v>85</v>
      </c>
      <c r="AV137" s="12" t="s">
        <v>85</v>
      </c>
      <c r="AW137" s="12" t="s">
        <v>39</v>
      </c>
      <c r="AX137" s="12" t="s">
        <v>83</v>
      </c>
      <c r="AY137" s="254" t="s">
        <v>131</v>
      </c>
    </row>
    <row r="138" s="1" customFormat="1" ht="38.25" customHeight="1">
      <c r="B138" s="46"/>
      <c r="C138" s="221" t="s">
        <v>10</v>
      </c>
      <c r="D138" s="221" t="s">
        <v>133</v>
      </c>
      <c r="E138" s="222" t="s">
        <v>218</v>
      </c>
      <c r="F138" s="223" t="s">
        <v>219</v>
      </c>
      <c r="G138" s="224" t="s">
        <v>194</v>
      </c>
      <c r="H138" s="225">
        <v>76</v>
      </c>
      <c r="I138" s="226"/>
      <c r="J138" s="227">
        <f>ROUND(I138*H138,2)</f>
        <v>0</v>
      </c>
      <c r="K138" s="223" t="s">
        <v>137</v>
      </c>
      <c r="L138" s="72"/>
      <c r="M138" s="228" t="s">
        <v>21</v>
      </c>
      <c r="N138" s="229" t="s">
        <v>46</v>
      </c>
      <c r="O138" s="47"/>
      <c r="P138" s="230">
        <f>O138*H138</f>
        <v>0</v>
      </c>
      <c r="Q138" s="230">
        <v>0</v>
      </c>
      <c r="R138" s="230">
        <f>Q138*H138</f>
        <v>0</v>
      </c>
      <c r="S138" s="230">
        <v>0</v>
      </c>
      <c r="T138" s="231">
        <f>S138*H138</f>
        <v>0</v>
      </c>
      <c r="AR138" s="24" t="s">
        <v>138</v>
      </c>
      <c r="AT138" s="24" t="s">
        <v>133</v>
      </c>
      <c r="AU138" s="24" t="s">
        <v>85</v>
      </c>
      <c r="AY138" s="24" t="s">
        <v>131</v>
      </c>
      <c r="BE138" s="232">
        <f>IF(N138="základní",J138,0)</f>
        <v>0</v>
      </c>
      <c r="BF138" s="232">
        <f>IF(N138="snížená",J138,0)</f>
        <v>0</v>
      </c>
      <c r="BG138" s="232">
        <f>IF(N138="zákl. přenesená",J138,0)</f>
        <v>0</v>
      </c>
      <c r="BH138" s="232">
        <f>IF(N138="sníž. přenesená",J138,0)</f>
        <v>0</v>
      </c>
      <c r="BI138" s="232">
        <f>IF(N138="nulová",J138,0)</f>
        <v>0</v>
      </c>
      <c r="BJ138" s="24" t="s">
        <v>83</v>
      </c>
      <c r="BK138" s="232">
        <f>ROUND(I138*H138,2)</f>
        <v>0</v>
      </c>
      <c r="BL138" s="24" t="s">
        <v>138</v>
      </c>
      <c r="BM138" s="24" t="s">
        <v>937</v>
      </c>
    </row>
    <row r="139" s="11" customFormat="1">
      <c r="B139" s="233"/>
      <c r="C139" s="234"/>
      <c r="D139" s="235" t="s">
        <v>140</v>
      </c>
      <c r="E139" s="236" t="s">
        <v>21</v>
      </c>
      <c r="F139" s="237" t="s">
        <v>221</v>
      </c>
      <c r="G139" s="234"/>
      <c r="H139" s="236" t="s">
        <v>21</v>
      </c>
      <c r="I139" s="238"/>
      <c r="J139" s="234"/>
      <c r="K139" s="234"/>
      <c r="L139" s="239"/>
      <c r="M139" s="240"/>
      <c r="N139" s="241"/>
      <c r="O139" s="241"/>
      <c r="P139" s="241"/>
      <c r="Q139" s="241"/>
      <c r="R139" s="241"/>
      <c r="S139" s="241"/>
      <c r="T139" s="242"/>
      <c r="AT139" s="243" t="s">
        <v>140</v>
      </c>
      <c r="AU139" s="243" t="s">
        <v>85</v>
      </c>
      <c r="AV139" s="11" t="s">
        <v>83</v>
      </c>
      <c r="AW139" s="11" t="s">
        <v>39</v>
      </c>
      <c r="AX139" s="11" t="s">
        <v>75</v>
      </c>
      <c r="AY139" s="243" t="s">
        <v>131</v>
      </c>
    </row>
    <row r="140" s="12" customFormat="1">
      <c r="B140" s="244"/>
      <c r="C140" s="245"/>
      <c r="D140" s="235" t="s">
        <v>140</v>
      </c>
      <c r="E140" s="246" t="s">
        <v>21</v>
      </c>
      <c r="F140" s="247" t="s">
        <v>938</v>
      </c>
      <c r="G140" s="245"/>
      <c r="H140" s="248">
        <v>76</v>
      </c>
      <c r="I140" s="249"/>
      <c r="J140" s="245"/>
      <c r="K140" s="245"/>
      <c r="L140" s="250"/>
      <c r="M140" s="251"/>
      <c r="N140" s="252"/>
      <c r="O140" s="252"/>
      <c r="P140" s="252"/>
      <c r="Q140" s="252"/>
      <c r="R140" s="252"/>
      <c r="S140" s="252"/>
      <c r="T140" s="253"/>
      <c r="AT140" s="254" t="s">
        <v>140</v>
      </c>
      <c r="AU140" s="254" t="s">
        <v>85</v>
      </c>
      <c r="AV140" s="12" t="s">
        <v>85</v>
      </c>
      <c r="AW140" s="12" t="s">
        <v>39</v>
      </c>
      <c r="AX140" s="12" t="s">
        <v>83</v>
      </c>
      <c r="AY140" s="254" t="s">
        <v>131</v>
      </c>
    </row>
    <row r="141" s="1" customFormat="1" ht="38.25" customHeight="1">
      <c r="B141" s="46"/>
      <c r="C141" s="221" t="s">
        <v>223</v>
      </c>
      <c r="D141" s="221" t="s">
        <v>133</v>
      </c>
      <c r="E141" s="222" t="s">
        <v>224</v>
      </c>
      <c r="F141" s="223" t="s">
        <v>225</v>
      </c>
      <c r="G141" s="224" t="s">
        <v>194</v>
      </c>
      <c r="H141" s="225">
        <v>76</v>
      </c>
      <c r="I141" s="226"/>
      <c r="J141" s="227">
        <f>ROUND(I141*H141,2)</f>
        <v>0</v>
      </c>
      <c r="K141" s="223" t="s">
        <v>137</v>
      </c>
      <c r="L141" s="72"/>
      <c r="M141" s="228" t="s">
        <v>21</v>
      </c>
      <c r="N141" s="229" t="s">
        <v>46</v>
      </c>
      <c r="O141" s="47"/>
      <c r="P141" s="230">
        <f>O141*H141</f>
        <v>0</v>
      </c>
      <c r="Q141" s="230">
        <v>0</v>
      </c>
      <c r="R141" s="230">
        <f>Q141*H141</f>
        <v>0</v>
      </c>
      <c r="S141" s="230">
        <v>0</v>
      </c>
      <c r="T141" s="231">
        <f>S141*H141</f>
        <v>0</v>
      </c>
      <c r="AR141" s="24" t="s">
        <v>138</v>
      </c>
      <c r="AT141" s="24" t="s">
        <v>133</v>
      </c>
      <c r="AU141" s="24" t="s">
        <v>85</v>
      </c>
      <c r="AY141" s="24" t="s">
        <v>131</v>
      </c>
      <c r="BE141" s="232">
        <f>IF(N141="základní",J141,0)</f>
        <v>0</v>
      </c>
      <c r="BF141" s="232">
        <f>IF(N141="snížená",J141,0)</f>
        <v>0</v>
      </c>
      <c r="BG141" s="232">
        <f>IF(N141="zákl. přenesená",J141,0)</f>
        <v>0</v>
      </c>
      <c r="BH141" s="232">
        <f>IF(N141="sníž. přenesená",J141,0)</f>
        <v>0</v>
      </c>
      <c r="BI141" s="232">
        <f>IF(N141="nulová",J141,0)</f>
        <v>0</v>
      </c>
      <c r="BJ141" s="24" t="s">
        <v>83</v>
      </c>
      <c r="BK141" s="232">
        <f>ROUND(I141*H141,2)</f>
        <v>0</v>
      </c>
      <c r="BL141" s="24" t="s">
        <v>138</v>
      </c>
      <c r="BM141" s="24" t="s">
        <v>939</v>
      </c>
    </row>
    <row r="142" s="1" customFormat="1" ht="25.5" customHeight="1">
      <c r="B142" s="46"/>
      <c r="C142" s="221" t="s">
        <v>227</v>
      </c>
      <c r="D142" s="221" t="s">
        <v>133</v>
      </c>
      <c r="E142" s="222" t="s">
        <v>228</v>
      </c>
      <c r="F142" s="223" t="s">
        <v>229</v>
      </c>
      <c r="G142" s="224" t="s">
        <v>194</v>
      </c>
      <c r="H142" s="225">
        <v>14.4</v>
      </c>
      <c r="I142" s="226"/>
      <c r="J142" s="227">
        <f>ROUND(I142*H142,2)</f>
        <v>0</v>
      </c>
      <c r="K142" s="223" t="s">
        <v>137</v>
      </c>
      <c r="L142" s="72"/>
      <c r="M142" s="228" t="s">
        <v>21</v>
      </c>
      <c r="N142" s="229" t="s">
        <v>46</v>
      </c>
      <c r="O142" s="47"/>
      <c r="P142" s="230">
        <f>O142*H142</f>
        <v>0</v>
      </c>
      <c r="Q142" s="230">
        <v>0</v>
      </c>
      <c r="R142" s="230">
        <f>Q142*H142</f>
        <v>0</v>
      </c>
      <c r="S142" s="230">
        <v>0</v>
      </c>
      <c r="T142" s="231">
        <f>S142*H142</f>
        <v>0</v>
      </c>
      <c r="AR142" s="24" t="s">
        <v>138</v>
      </c>
      <c r="AT142" s="24" t="s">
        <v>133</v>
      </c>
      <c r="AU142" s="24" t="s">
        <v>85</v>
      </c>
      <c r="AY142" s="24" t="s">
        <v>131</v>
      </c>
      <c r="BE142" s="232">
        <f>IF(N142="základní",J142,0)</f>
        <v>0</v>
      </c>
      <c r="BF142" s="232">
        <f>IF(N142="snížená",J142,0)</f>
        <v>0</v>
      </c>
      <c r="BG142" s="232">
        <f>IF(N142="zákl. přenesená",J142,0)</f>
        <v>0</v>
      </c>
      <c r="BH142" s="232">
        <f>IF(N142="sníž. přenesená",J142,0)</f>
        <v>0</v>
      </c>
      <c r="BI142" s="232">
        <f>IF(N142="nulová",J142,0)</f>
        <v>0</v>
      </c>
      <c r="BJ142" s="24" t="s">
        <v>83</v>
      </c>
      <c r="BK142" s="232">
        <f>ROUND(I142*H142,2)</f>
        <v>0</v>
      </c>
      <c r="BL142" s="24" t="s">
        <v>138</v>
      </c>
      <c r="BM142" s="24" t="s">
        <v>940</v>
      </c>
    </row>
    <row r="143" s="11" customFormat="1">
      <c r="B143" s="233"/>
      <c r="C143" s="234"/>
      <c r="D143" s="235" t="s">
        <v>140</v>
      </c>
      <c r="E143" s="236" t="s">
        <v>21</v>
      </c>
      <c r="F143" s="237" t="s">
        <v>907</v>
      </c>
      <c r="G143" s="234"/>
      <c r="H143" s="236" t="s">
        <v>21</v>
      </c>
      <c r="I143" s="238"/>
      <c r="J143" s="234"/>
      <c r="K143" s="234"/>
      <c r="L143" s="239"/>
      <c r="M143" s="240"/>
      <c r="N143" s="241"/>
      <c r="O143" s="241"/>
      <c r="P143" s="241"/>
      <c r="Q143" s="241"/>
      <c r="R143" s="241"/>
      <c r="S143" s="241"/>
      <c r="T143" s="242"/>
      <c r="AT143" s="243" t="s">
        <v>140</v>
      </c>
      <c r="AU143" s="243" t="s">
        <v>85</v>
      </c>
      <c r="AV143" s="11" t="s">
        <v>83</v>
      </c>
      <c r="AW143" s="11" t="s">
        <v>39</v>
      </c>
      <c r="AX143" s="11" t="s">
        <v>75</v>
      </c>
      <c r="AY143" s="243" t="s">
        <v>131</v>
      </c>
    </row>
    <row r="144" s="12" customFormat="1">
      <c r="B144" s="244"/>
      <c r="C144" s="245"/>
      <c r="D144" s="235" t="s">
        <v>140</v>
      </c>
      <c r="E144" s="246" t="s">
        <v>21</v>
      </c>
      <c r="F144" s="247" t="s">
        <v>941</v>
      </c>
      <c r="G144" s="245"/>
      <c r="H144" s="248">
        <v>14.4</v>
      </c>
      <c r="I144" s="249"/>
      <c r="J144" s="245"/>
      <c r="K144" s="245"/>
      <c r="L144" s="250"/>
      <c r="M144" s="251"/>
      <c r="N144" s="252"/>
      <c r="O144" s="252"/>
      <c r="P144" s="252"/>
      <c r="Q144" s="252"/>
      <c r="R144" s="252"/>
      <c r="S144" s="252"/>
      <c r="T144" s="253"/>
      <c r="AT144" s="254" t="s">
        <v>140</v>
      </c>
      <c r="AU144" s="254" t="s">
        <v>85</v>
      </c>
      <c r="AV144" s="12" t="s">
        <v>85</v>
      </c>
      <c r="AW144" s="12" t="s">
        <v>39</v>
      </c>
      <c r="AX144" s="12" t="s">
        <v>83</v>
      </c>
      <c r="AY144" s="254" t="s">
        <v>131</v>
      </c>
    </row>
    <row r="145" s="1" customFormat="1" ht="38.25" customHeight="1">
      <c r="B145" s="46"/>
      <c r="C145" s="221" t="s">
        <v>232</v>
      </c>
      <c r="D145" s="221" t="s">
        <v>133</v>
      </c>
      <c r="E145" s="222" t="s">
        <v>233</v>
      </c>
      <c r="F145" s="223" t="s">
        <v>234</v>
      </c>
      <c r="G145" s="224" t="s">
        <v>194</v>
      </c>
      <c r="H145" s="225">
        <v>14.4</v>
      </c>
      <c r="I145" s="226"/>
      <c r="J145" s="227">
        <f>ROUND(I145*H145,2)</f>
        <v>0</v>
      </c>
      <c r="K145" s="223" t="s">
        <v>137</v>
      </c>
      <c r="L145" s="72"/>
      <c r="M145" s="228" t="s">
        <v>21</v>
      </c>
      <c r="N145" s="229" t="s">
        <v>46</v>
      </c>
      <c r="O145" s="47"/>
      <c r="P145" s="230">
        <f>O145*H145</f>
        <v>0</v>
      </c>
      <c r="Q145" s="230">
        <v>0</v>
      </c>
      <c r="R145" s="230">
        <f>Q145*H145</f>
        <v>0</v>
      </c>
      <c r="S145" s="230">
        <v>0</v>
      </c>
      <c r="T145" s="231">
        <f>S145*H145</f>
        <v>0</v>
      </c>
      <c r="AR145" s="24" t="s">
        <v>138</v>
      </c>
      <c r="AT145" s="24" t="s">
        <v>133</v>
      </c>
      <c r="AU145" s="24" t="s">
        <v>85</v>
      </c>
      <c r="AY145" s="24" t="s">
        <v>131</v>
      </c>
      <c r="BE145" s="232">
        <f>IF(N145="základní",J145,0)</f>
        <v>0</v>
      </c>
      <c r="BF145" s="232">
        <f>IF(N145="snížená",J145,0)</f>
        <v>0</v>
      </c>
      <c r="BG145" s="232">
        <f>IF(N145="zákl. přenesená",J145,0)</f>
        <v>0</v>
      </c>
      <c r="BH145" s="232">
        <f>IF(N145="sníž. přenesená",J145,0)</f>
        <v>0</v>
      </c>
      <c r="BI145" s="232">
        <f>IF(N145="nulová",J145,0)</f>
        <v>0</v>
      </c>
      <c r="BJ145" s="24" t="s">
        <v>83</v>
      </c>
      <c r="BK145" s="232">
        <f>ROUND(I145*H145,2)</f>
        <v>0</v>
      </c>
      <c r="BL145" s="24" t="s">
        <v>138</v>
      </c>
      <c r="BM145" s="24" t="s">
        <v>942</v>
      </c>
    </row>
    <row r="146" s="1" customFormat="1" ht="25.5" customHeight="1">
      <c r="B146" s="46"/>
      <c r="C146" s="221" t="s">
        <v>236</v>
      </c>
      <c r="D146" s="221" t="s">
        <v>133</v>
      </c>
      <c r="E146" s="222" t="s">
        <v>237</v>
      </c>
      <c r="F146" s="223" t="s">
        <v>238</v>
      </c>
      <c r="G146" s="224" t="s">
        <v>136</v>
      </c>
      <c r="H146" s="225">
        <v>152</v>
      </c>
      <c r="I146" s="226"/>
      <c r="J146" s="227">
        <f>ROUND(I146*H146,2)</f>
        <v>0</v>
      </c>
      <c r="K146" s="223" t="s">
        <v>137</v>
      </c>
      <c r="L146" s="72"/>
      <c r="M146" s="228" t="s">
        <v>21</v>
      </c>
      <c r="N146" s="229" t="s">
        <v>46</v>
      </c>
      <c r="O146" s="47"/>
      <c r="P146" s="230">
        <f>O146*H146</f>
        <v>0</v>
      </c>
      <c r="Q146" s="230">
        <v>0.00085132000000000003</v>
      </c>
      <c r="R146" s="230">
        <f>Q146*H146</f>
        <v>0.12940064000000001</v>
      </c>
      <c r="S146" s="230">
        <v>0</v>
      </c>
      <c r="T146" s="231">
        <f>S146*H146</f>
        <v>0</v>
      </c>
      <c r="AR146" s="24" t="s">
        <v>138</v>
      </c>
      <c r="AT146" s="24" t="s">
        <v>133</v>
      </c>
      <c r="AU146" s="24" t="s">
        <v>85</v>
      </c>
      <c r="AY146" s="24" t="s">
        <v>131</v>
      </c>
      <c r="BE146" s="232">
        <f>IF(N146="základní",J146,0)</f>
        <v>0</v>
      </c>
      <c r="BF146" s="232">
        <f>IF(N146="snížená",J146,0)</f>
        <v>0</v>
      </c>
      <c r="BG146" s="232">
        <f>IF(N146="zákl. přenesená",J146,0)</f>
        <v>0</v>
      </c>
      <c r="BH146" s="232">
        <f>IF(N146="sníž. přenesená",J146,0)</f>
        <v>0</v>
      </c>
      <c r="BI146" s="232">
        <f>IF(N146="nulová",J146,0)</f>
        <v>0</v>
      </c>
      <c r="BJ146" s="24" t="s">
        <v>83</v>
      </c>
      <c r="BK146" s="232">
        <f>ROUND(I146*H146,2)</f>
        <v>0</v>
      </c>
      <c r="BL146" s="24" t="s">
        <v>138</v>
      </c>
      <c r="BM146" s="24" t="s">
        <v>943</v>
      </c>
    </row>
    <row r="147" s="12" customFormat="1">
      <c r="B147" s="244"/>
      <c r="C147" s="245"/>
      <c r="D147" s="235" t="s">
        <v>140</v>
      </c>
      <c r="E147" s="246" t="s">
        <v>21</v>
      </c>
      <c r="F147" s="247" t="s">
        <v>944</v>
      </c>
      <c r="G147" s="245"/>
      <c r="H147" s="248">
        <v>152</v>
      </c>
      <c r="I147" s="249"/>
      <c r="J147" s="245"/>
      <c r="K147" s="245"/>
      <c r="L147" s="250"/>
      <c r="M147" s="251"/>
      <c r="N147" s="252"/>
      <c r="O147" s="252"/>
      <c r="P147" s="252"/>
      <c r="Q147" s="252"/>
      <c r="R147" s="252"/>
      <c r="S147" s="252"/>
      <c r="T147" s="253"/>
      <c r="AT147" s="254" t="s">
        <v>140</v>
      </c>
      <c r="AU147" s="254" t="s">
        <v>85</v>
      </c>
      <c r="AV147" s="12" t="s">
        <v>85</v>
      </c>
      <c r="AW147" s="12" t="s">
        <v>39</v>
      </c>
      <c r="AX147" s="12" t="s">
        <v>83</v>
      </c>
      <c r="AY147" s="254" t="s">
        <v>131</v>
      </c>
    </row>
    <row r="148" s="1" customFormat="1" ht="38.25" customHeight="1">
      <c r="B148" s="46"/>
      <c r="C148" s="221" t="s">
        <v>241</v>
      </c>
      <c r="D148" s="221" t="s">
        <v>133</v>
      </c>
      <c r="E148" s="222" t="s">
        <v>242</v>
      </c>
      <c r="F148" s="223" t="s">
        <v>243</v>
      </c>
      <c r="G148" s="224" t="s">
        <v>136</v>
      </c>
      <c r="H148" s="225">
        <v>152</v>
      </c>
      <c r="I148" s="226"/>
      <c r="J148" s="227">
        <f>ROUND(I148*H148,2)</f>
        <v>0</v>
      </c>
      <c r="K148" s="223" t="s">
        <v>137</v>
      </c>
      <c r="L148" s="72"/>
      <c r="M148" s="228" t="s">
        <v>21</v>
      </c>
      <c r="N148" s="229" t="s">
        <v>46</v>
      </c>
      <c r="O148" s="47"/>
      <c r="P148" s="230">
        <f>O148*H148</f>
        <v>0</v>
      </c>
      <c r="Q148" s="230">
        <v>0</v>
      </c>
      <c r="R148" s="230">
        <f>Q148*H148</f>
        <v>0</v>
      </c>
      <c r="S148" s="230">
        <v>0</v>
      </c>
      <c r="T148" s="231">
        <f>S148*H148</f>
        <v>0</v>
      </c>
      <c r="AR148" s="24" t="s">
        <v>138</v>
      </c>
      <c r="AT148" s="24" t="s">
        <v>133</v>
      </c>
      <c r="AU148" s="24" t="s">
        <v>85</v>
      </c>
      <c r="AY148" s="24" t="s">
        <v>131</v>
      </c>
      <c r="BE148" s="232">
        <f>IF(N148="základní",J148,0)</f>
        <v>0</v>
      </c>
      <c r="BF148" s="232">
        <f>IF(N148="snížená",J148,0)</f>
        <v>0</v>
      </c>
      <c r="BG148" s="232">
        <f>IF(N148="zákl. přenesená",J148,0)</f>
        <v>0</v>
      </c>
      <c r="BH148" s="232">
        <f>IF(N148="sníž. přenesená",J148,0)</f>
        <v>0</v>
      </c>
      <c r="BI148" s="232">
        <f>IF(N148="nulová",J148,0)</f>
        <v>0</v>
      </c>
      <c r="BJ148" s="24" t="s">
        <v>83</v>
      </c>
      <c r="BK148" s="232">
        <f>ROUND(I148*H148,2)</f>
        <v>0</v>
      </c>
      <c r="BL148" s="24" t="s">
        <v>138</v>
      </c>
      <c r="BM148" s="24" t="s">
        <v>945</v>
      </c>
    </row>
    <row r="149" s="1" customFormat="1" ht="38.25" customHeight="1">
      <c r="B149" s="46"/>
      <c r="C149" s="221" t="s">
        <v>9</v>
      </c>
      <c r="D149" s="221" t="s">
        <v>133</v>
      </c>
      <c r="E149" s="222" t="s">
        <v>245</v>
      </c>
      <c r="F149" s="223" t="s">
        <v>246</v>
      </c>
      <c r="G149" s="224" t="s">
        <v>194</v>
      </c>
      <c r="H149" s="225">
        <v>90.400000000000006</v>
      </c>
      <c r="I149" s="226"/>
      <c r="J149" s="227">
        <f>ROUND(I149*H149,2)</f>
        <v>0</v>
      </c>
      <c r="K149" s="223" t="s">
        <v>137</v>
      </c>
      <c r="L149" s="72"/>
      <c r="M149" s="228" t="s">
        <v>21</v>
      </c>
      <c r="N149" s="229" t="s">
        <v>46</v>
      </c>
      <c r="O149" s="47"/>
      <c r="P149" s="230">
        <f>O149*H149</f>
        <v>0</v>
      </c>
      <c r="Q149" s="230">
        <v>0</v>
      </c>
      <c r="R149" s="230">
        <f>Q149*H149</f>
        <v>0</v>
      </c>
      <c r="S149" s="230">
        <v>0</v>
      </c>
      <c r="T149" s="231">
        <f>S149*H149</f>
        <v>0</v>
      </c>
      <c r="AR149" s="24" t="s">
        <v>138</v>
      </c>
      <c r="AT149" s="24" t="s">
        <v>133</v>
      </c>
      <c r="AU149" s="24" t="s">
        <v>85</v>
      </c>
      <c r="AY149" s="24" t="s">
        <v>131</v>
      </c>
      <c r="BE149" s="232">
        <f>IF(N149="základní",J149,0)</f>
        <v>0</v>
      </c>
      <c r="BF149" s="232">
        <f>IF(N149="snížená",J149,0)</f>
        <v>0</v>
      </c>
      <c r="BG149" s="232">
        <f>IF(N149="zákl. přenesená",J149,0)</f>
        <v>0</v>
      </c>
      <c r="BH149" s="232">
        <f>IF(N149="sníž. přenesená",J149,0)</f>
        <v>0</v>
      </c>
      <c r="BI149" s="232">
        <f>IF(N149="nulová",J149,0)</f>
        <v>0</v>
      </c>
      <c r="BJ149" s="24" t="s">
        <v>83</v>
      </c>
      <c r="BK149" s="232">
        <f>ROUND(I149*H149,2)</f>
        <v>0</v>
      </c>
      <c r="BL149" s="24" t="s">
        <v>138</v>
      </c>
      <c r="BM149" s="24" t="s">
        <v>946</v>
      </c>
    </row>
    <row r="150" s="12" customFormat="1">
      <c r="B150" s="244"/>
      <c r="C150" s="245"/>
      <c r="D150" s="235" t="s">
        <v>140</v>
      </c>
      <c r="E150" s="246" t="s">
        <v>21</v>
      </c>
      <c r="F150" s="247" t="s">
        <v>947</v>
      </c>
      <c r="G150" s="245"/>
      <c r="H150" s="248">
        <v>76</v>
      </c>
      <c r="I150" s="249"/>
      <c r="J150" s="245"/>
      <c r="K150" s="245"/>
      <c r="L150" s="250"/>
      <c r="M150" s="251"/>
      <c r="N150" s="252"/>
      <c r="O150" s="252"/>
      <c r="P150" s="252"/>
      <c r="Q150" s="252"/>
      <c r="R150" s="252"/>
      <c r="S150" s="252"/>
      <c r="T150" s="253"/>
      <c r="AT150" s="254" t="s">
        <v>140</v>
      </c>
      <c r="AU150" s="254" t="s">
        <v>85</v>
      </c>
      <c r="AV150" s="12" t="s">
        <v>85</v>
      </c>
      <c r="AW150" s="12" t="s">
        <v>39</v>
      </c>
      <c r="AX150" s="12" t="s">
        <v>75</v>
      </c>
      <c r="AY150" s="254" t="s">
        <v>131</v>
      </c>
    </row>
    <row r="151" s="12" customFormat="1">
      <c r="B151" s="244"/>
      <c r="C151" s="245"/>
      <c r="D151" s="235" t="s">
        <v>140</v>
      </c>
      <c r="E151" s="246" t="s">
        <v>21</v>
      </c>
      <c r="F151" s="247" t="s">
        <v>948</v>
      </c>
      <c r="G151" s="245"/>
      <c r="H151" s="248">
        <v>14.4</v>
      </c>
      <c r="I151" s="249"/>
      <c r="J151" s="245"/>
      <c r="K151" s="245"/>
      <c r="L151" s="250"/>
      <c r="M151" s="251"/>
      <c r="N151" s="252"/>
      <c r="O151" s="252"/>
      <c r="P151" s="252"/>
      <c r="Q151" s="252"/>
      <c r="R151" s="252"/>
      <c r="S151" s="252"/>
      <c r="T151" s="253"/>
      <c r="AT151" s="254" t="s">
        <v>140</v>
      </c>
      <c r="AU151" s="254" t="s">
        <v>85</v>
      </c>
      <c r="AV151" s="12" t="s">
        <v>85</v>
      </c>
      <c r="AW151" s="12" t="s">
        <v>39</v>
      </c>
      <c r="AX151" s="12" t="s">
        <v>75</v>
      </c>
      <c r="AY151" s="254" t="s">
        <v>131</v>
      </c>
    </row>
    <row r="152" s="14" customFormat="1">
      <c r="B152" s="268"/>
      <c r="C152" s="269"/>
      <c r="D152" s="235" t="s">
        <v>140</v>
      </c>
      <c r="E152" s="270" t="s">
        <v>21</v>
      </c>
      <c r="F152" s="271" t="s">
        <v>208</v>
      </c>
      <c r="G152" s="269"/>
      <c r="H152" s="272">
        <v>90.400000000000006</v>
      </c>
      <c r="I152" s="273"/>
      <c r="J152" s="269"/>
      <c r="K152" s="269"/>
      <c r="L152" s="274"/>
      <c r="M152" s="275"/>
      <c r="N152" s="276"/>
      <c r="O152" s="276"/>
      <c r="P152" s="276"/>
      <c r="Q152" s="276"/>
      <c r="R152" s="276"/>
      <c r="S152" s="276"/>
      <c r="T152" s="277"/>
      <c r="AT152" s="278" t="s">
        <v>140</v>
      </c>
      <c r="AU152" s="278" t="s">
        <v>85</v>
      </c>
      <c r="AV152" s="14" t="s">
        <v>138</v>
      </c>
      <c r="AW152" s="14" t="s">
        <v>39</v>
      </c>
      <c r="AX152" s="14" t="s">
        <v>83</v>
      </c>
      <c r="AY152" s="278" t="s">
        <v>131</v>
      </c>
    </row>
    <row r="153" s="1" customFormat="1" ht="51" customHeight="1">
      <c r="B153" s="46"/>
      <c r="C153" s="221" t="s">
        <v>250</v>
      </c>
      <c r="D153" s="221" t="s">
        <v>133</v>
      </c>
      <c r="E153" s="222" t="s">
        <v>251</v>
      </c>
      <c r="F153" s="223" t="s">
        <v>252</v>
      </c>
      <c r="G153" s="224" t="s">
        <v>194</v>
      </c>
      <c r="H153" s="225">
        <v>955.78999999999996</v>
      </c>
      <c r="I153" s="226"/>
      <c r="J153" s="227">
        <f>ROUND(I153*H153,2)</f>
        <v>0</v>
      </c>
      <c r="K153" s="223" t="s">
        <v>137</v>
      </c>
      <c r="L153" s="72"/>
      <c r="M153" s="228" t="s">
        <v>21</v>
      </c>
      <c r="N153" s="229" t="s">
        <v>46</v>
      </c>
      <c r="O153" s="47"/>
      <c r="P153" s="230">
        <f>O153*H153</f>
        <v>0</v>
      </c>
      <c r="Q153" s="230">
        <v>0</v>
      </c>
      <c r="R153" s="230">
        <f>Q153*H153</f>
        <v>0</v>
      </c>
      <c r="S153" s="230">
        <v>0</v>
      </c>
      <c r="T153" s="231">
        <f>S153*H153</f>
        <v>0</v>
      </c>
      <c r="AR153" s="24" t="s">
        <v>138</v>
      </c>
      <c r="AT153" s="24" t="s">
        <v>133</v>
      </c>
      <c r="AU153" s="24" t="s">
        <v>85</v>
      </c>
      <c r="AY153" s="24" t="s">
        <v>131</v>
      </c>
      <c r="BE153" s="232">
        <f>IF(N153="základní",J153,0)</f>
        <v>0</v>
      </c>
      <c r="BF153" s="232">
        <f>IF(N153="snížená",J153,0)</f>
        <v>0</v>
      </c>
      <c r="BG153" s="232">
        <f>IF(N153="zákl. přenesená",J153,0)</f>
        <v>0</v>
      </c>
      <c r="BH153" s="232">
        <f>IF(N153="sníž. přenesená",J153,0)</f>
        <v>0</v>
      </c>
      <c r="BI153" s="232">
        <f>IF(N153="nulová",J153,0)</f>
        <v>0</v>
      </c>
      <c r="BJ153" s="24" t="s">
        <v>83</v>
      </c>
      <c r="BK153" s="232">
        <f>ROUND(I153*H153,2)</f>
        <v>0</v>
      </c>
      <c r="BL153" s="24" t="s">
        <v>138</v>
      </c>
      <c r="BM153" s="24" t="s">
        <v>949</v>
      </c>
    </row>
    <row r="154" s="12" customFormat="1">
      <c r="B154" s="244"/>
      <c r="C154" s="245"/>
      <c r="D154" s="235" t="s">
        <v>140</v>
      </c>
      <c r="E154" s="246" t="s">
        <v>21</v>
      </c>
      <c r="F154" s="247" t="s">
        <v>950</v>
      </c>
      <c r="G154" s="245"/>
      <c r="H154" s="248">
        <v>895.38999999999999</v>
      </c>
      <c r="I154" s="249"/>
      <c r="J154" s="245"/>
      <c r="K154" s="245"/>
      <c r="L154" s="250"/>
      <c r="M154" s="251"/>
      <c r="N154" s="252"/>
      <c r="O154" s="252"/>
      <c r="P154" s="252"/>
      <c r="Q154" s="252"/>
      <c r="R154" s="252"/>
      <c r="S154" s="252"/>
      <c r="T154" s="253"/>
      <c r="AT154" s="254" t="s">
        <v>140</v>
      </c>
      <c r="AU154" s="254" t="s">
        <v>85</v>
      </c>
      <c r="AV154" s="12" t="s">
        <v>85</v>
      </c>
      <c r="AW154" s="12" t="s">
        <v>39</v>
      </c>
      <c r="AX154" s="12" t="s">
        <v>75</v>
      </c>
      <c r="AY154" s="254" t="s">
        <v>131</v>
      </c>
    </row>
    <row r="155" s="12" customFormat="1">
      <c r="B155" s="244"/>
      <c r="C155" s="245"/>
      <c r="D155" s="235" t="s">
        <v>140</v>
      </c>
      <c r="E155" s="246" t="s">
        <v>21</v>
      </c>
      <c r="F155" s="247" t="s">
        <v>951</v>
      </c>
      <c r="G155" s="245"/>
      <c r="H155" s="248">
        <v>-30</v>
      </c>
      <c r="I155" s="249"/>
      <c r="J155" s="245"/>
      <c r="K155" s="245"/>
      <c r="L155" s="250"/>
      <c r="M155" s="251"/>
      <c r="N155" s="252"/>
      <c r="O155" s="252"/>
      <c r="P155" s="252"/>
      <c r="Q155" s="252"/>
      <c r="R155" s="252"/>
      <c r="S155" s="252"/>
      <c r="T155" s="253"/>
      <c r="AT155" s="254" t="s">
        <v>140</v>
      </c>
      <c r="AU155" s="254" t="s">
        <v>85</v>
      </c>
      <c r="AV155" s="12" t="s">
        <v>85</v>
      </c>
      <c r="AW155" s="12" t="s">
        <v>39</v>
      </c>
      <c r="AX155" s="12" t="s">
        <v>75</v>
      </c>
      <c r="AY155" s="254" t="s">
        <v>131</v>
      </c>
    </row>
    <row r="156" s="12" customFormat="1">
      <c r="B156" s="244"/>
      <c r="C156" s="245"/>
      <c r="D156" s="235" t="s">
        <v>140</v>
      </c>
      <c r="E156" s="246" t="s">
        <v>21</v>
      </c>
      <c r="F156" s="247" t="s">
        <v>947</v>
      </c>
      <c r="G156" s="245"/>
      <c r="H156" s="248">
        <v>76</v>
      </c>
      <c r="I156" s="249"/>
      <c r="J156" s="245"/>
      <c r="K156" s="245"/>
      <c r="L156" s="250"/>
      <c r="M156" s="251"/>
      <c r="N156" s="252"/>
      <c r="O156" s="252"/>
      <c r="P156" s="252"/>
      <c r="Q156" s="252"/>
      <c r="R156" s="252"/>
      <c r="S156" s="252"/>
      <c r="T156" s="253"/>
      <c r="AT156" s="254" t="s">
        <v>140</v>
      </c>
      <c r="AU156" s="254" t="s">
        <v>85</v>
      </c>
      <c r="AV156" s="12" t="s">
        <v>85</v>
      </c>
      <c r="AW156" s="12" t="s">
        <v>39</v>
      </c>
      <c r="AX156" s="12" t="s">
        <v>75</v>
      </c>
      <c r="AY156" s="254" t="s">
        <v>131</v>
      </c>
    </row>
    <row r="157" s="12" customFormat="1">
      <c r="B157" s="244"/>
      <c r="C157" s="245"/>
      <c r="D157" s="235" t="s">
        <v>140</v>
      </c>
      <c r="E157" s="246" t="s">
        <v>21</v>
      </c>
      <c r="F157" s="247" t="s">
        <v>948</v>
      </c>
      <c r="G157" s="245"/>
      <c r="H157" s="248">
        <v>14.4</v>
      </c>
      <c r="I157" s="249"/>
      <c r="J157" s="245"/>
      <c r="K157" s="245"/>
      <c r="L157" s="250"/>
      <c r="M157" s="251"/>
      <c r="N157" s="252"/>
      <c r="O157" s="252"/>
      <c r="P157" s="252"/>
      <c r="Q157" s="252"/>
      <c r="R157" s="252"/>
      <c r="S157" s="252"/>
      <c r="T157" s="253"/>
      <c r="AT157" s="254" t="s">
        <v>140</v>
      </c>
      <c r="AU157" s="254" t="s">
        <v>85</v>
      </c>
      <c r="AV157" s="12" t="s">
        <v>85</v>
      </c>
      <c r="AW157" s="12" t="s">
        <v>39</v>
      </c>
      <c r="AX157" s="12" t="s">
        <v>75</v>
      </c>
      <c r="AY157" s="254" t="s">
        <v>131</v>
      </c>
    </row>
    <row r="158" s="14" customFormat="1">
      <c r="B158" s="268"/>
      <c r="C158" s="269"/>
      <c r="D158" s="235" t="s">
        <v>140</v>
      </c>
      <c r="E158" s="270" t="s">
        <v>21</v>
      </c>
      <c r="F158" s="271" t="s">
        <v>208</v>
      </c>
      <c r="G158" s="269"/>
      <c r="H158" s="272">
        <v>955.78999999999996</v>
      </c>
      <c r="I158" s="273"/>
      <c r="J158" s="269"/>
      <c r="K158" s="269"/>
      <c r="L158" s="274"/>
      <c r="M158" s="275"/>
      <c r="N158" s="276"/>
      <c r="O158" s="276"/>
      <c r="P158" s="276"/>
      <c r="Q158" s="276"/>
      <c r="R158" s="276"/>
      <c r="S158" s="276"/>
      <c r="T158" s="277"/>
      <c r="AT158" s="278" t="s">
        <v>140</v>
      </c>
      <c r="AU158" s="278" t="s">
        <v>85</v>
      </c>
      <c r="AV158" s="14" t="s">
        <v>138</v>
      </c>
      <c r="AW158" s="14" t="s">
        <v>39</v>
      </c>
      <c r="AX158" s="14" t="s">
        <v>83</v>
      </c>
      <c r="AY158" s="278" t="s">
        <v>131</v>
      </c>
    </row>
    <row r="159" s="1" customFormat="1" ht="51" customHeight="1">
      <c r="B159" s="46"/>
      <c r="C159" s="221" t="s">
        <v>256</v>
      </c>
      <c r="D159" s="221" t="s">
        <v>133</v>
      </c>
      <c r="E159" s="222" t="s">
        <v>257</v>
      </c>
      <c r="F159" s="223" t="s">
        <v>258</v>
      </c>
      <c r="G159" s="224" t="s">
        <v>194</v>
      </c>
      <c r="H159" s="225">
        <v>3823.1599999999999</v>
      </c>
      <c r="I159" s="226"/>
      <c r="J159" s="227">
        <f>ROUND(I159*H159,2)</f>
        <v>0</v>
      </c>
      <c r="K159" s="223" t="s">
        <v>137</v>
      </c>
      <c r="L159" s="72"/>
      <c r="M159" s="228" t="s">
        <v>21</v>
      </c>
      <c r="N159" s="229" t="s">
        <v>46</v>
      </c>
      <c r="O159" s="47"/>
      <c r="P159" s="230">
        <f>O159*H159</f>
        <v>0</v>
      </c>
      <c r="Q159" s="230">
        <v>0</v>
      </c>
      <c r="R159" s="230">
        <f>Q159*H159</f>
        <v>0</v>
      </c>
      <c r="S159" s="230">
        <v>0</v>
      </c>
      <c r="T159" s="231">
        <f>S159*H159</f>
        <v>0</v>
      </c>
      <c r="AR159" s="24" t="s">
        <v>138</v>
      </c>
      <c r="AT159" s="24" t="s">
        <v>133</v>
      </c>
      <c r="AU159" s="24" t="s">
        <v>85</v>
      </c>
      <c r="AY159" s="24" t="s">
        <v>131</v>
      </c>
      <c r="BE159" s="232">
        <f>IF(N159="základní",J159,0)</f>
        <v>0</v>
      </c>
      <c r="BF159" s="232">
        <f>IF(N159="snížená",J159,0)</f>
        <v>0</v>
      </c>
      <c r="BG159" s="232">
        <f>IF(N159="zákl. přenesená",J159,0)</f>
        <v>0</v>
      </c>
      <c r="BH159" s="232">
        <f>IF(N159="sníž. přenesená",J159,0)</f>
        <v>0</v>
      </c>
      <c r="BI159" s="232">
        <f>IF(N159="nulová",J159,0)</f>
        <v>0</v>
      </c>
      <c r="BJ159" s="24" t="s">
        <v>83</v>
      </c>
      <c r="BK159" s="232">
        <f>ROUND(I159*H159,2)</f>
        <v>0</v>
      </c>
      <c r="BL159" s="24" t="s">
        <v>138</v>
      </c>
      <c r="BM159" s="24" t="s">
        <v>952</v>
      </c>
    </row>
    <row r="160" s="12" customFormat="1">
      <c r="B160" s="244"/>
      <c r="C160" s="245"/>
      <c r="D160" s="235" t="s">
        <v>140</v>
      </c>
      <c r="E160" s="246" t="s">
        <v>21</v>
      </c>
      <c r="F160" s="247" t="s">
        <v>953</v>
      </c>
      <c r="G160" s="245"/>
      <c r="H160" s="248">
        <v>3823.1599999999999</v>
      </c>
      <c r="I160" s="249"/>
      <c r="J160" s="245"/>
      <c r="K160" s="245"/>
      <c r="L160" s="250"/>
      <c r="M160" s="251"/>
      <c r="N160" s="252"/>
      <c r="O160" s="252"/>
      <c r="P160" s="252"/>
      <c r="Q160" s="252"/>
      <c r="R160" s="252"/>
      <c r="S160" s="252"/>
      <c r="T160" s="253"/>
      <c r="AT160" s="254" t="s">
        <v>140</v>
      </c>
      <c r="AU160" s="254" t="s">
        <v>85</v>
      </c>
      <c r="AV160" s="12" t="s">
        <v>85</v>
      </c>
      <c r="AW160" s="12" t="s">
        <v>39</v>
      </c>
      <c r="AX160" s="12" t="s">
        <v>83</v>
      </c>
      <c r="AY160" s="254" t="s">
        <v>131</v>
      </c>
    </row>
    <row r="161" s="1" customFormat="1" ht="25.5" customHeight="1">
      <c r="B161" s="46"/>
      <c r="C161" s="221" t="s">
        <v>261</v>
      </c>
      <c r="D161" s="221" t="s">
        <v>133</v>
      </c>
      <c r="E161" s="222" t="s">
        <v>262</v>
      </c>
      <c r="F161" s="223" t="s">
        <v>263</v>
      </c>
      <c r="G161" s="224" t="s">
        <v>194</v>
      </c>
      <c r="H161" s="225">
        <v>955.78999999999996</v>
      </c>
      <c r="I161" s="226"/>
      <c r="J161" s="227">
        <f>ROUND(I161*H161,2)</f>
        <v>0</v>
      </c>
      <c r="K161" s="223" t="s">
        <v>137</v>
      </c>
      <c r="L161" s="72"/>
      <c r="M161" s="228" t="s">
        <v>21</v>
      </c>
      <c r="N161" s="229" t="s">
        <v>46</v>
      </c>
      <c r="O161" s="47"/>
      <c r="P161" s="230">
        <f>O161*H161</f>
        <v>0</v>
      </c>
      <c r="Q161" s="230">
        <v>0</v>
      </c>
      <c r="R161" s="230">
        <f>Q161*H161</f>
        <v>0</v>
      </c>
      <c r="S161" s="230">
        <v>0</v>
      </c>
      <c r="T161" s="231">
        <f>S161*H161</f>
        <v>0</v>
      </c>
      <c r="AR161" s="24" t="s">
        <v>138</v>
      </c>
      <c r="AT161" s="24" t="s">
        <v>133</v>
      </c>
      <c r="AU161" s="24" t="s">
        <v>85</v>
      </c>
      <c r="AY161" s="24" t="s">
        <v>131</v>
      </c>
      <c r="BE161" s="232">
        <f>IF(N161="základní",J161,0)</f>
        <v>0</v>
      </c>
      <c r="BF161" s="232">
        <f>IF(N161="snížená",J161,0)</f>
        <v>0</v>
      </c>
      <c r="BG161" s="232">
        <f>IF(N161="zákl. přenesená",J161,0)</f>
        <v>0</v>
      </c>
      <c r="BH161" s="232">
        <f>IF(N161="sníž. přenesená",J161,0)</f>
        <v>0</v>
      </c>
      <c r="BI161" s="232">
        <f>IF(N161="nulová",J161,0)</f>
        <v>0</v>
      </c>
      <c r="BJ161" s="24" t="s">
        <v>83</v>
      </c>
      <c r="BK161" s="232">
        <f>ROUND(I161*H161,2)</f>
        <v>0</v>
      </c>
      <c r="BL161" s="24" t="s">
        <v>138</v>
      </c>
      <c r="BM161" s="24" t="s">
        <v>954</v>
      </c>
    </row>
    <row r="162" s="1" customFormat="1" ht="16.5" customHeight="1">
      <c r="B162" s="46"/>
      <c r="C162" s="221" t="s">
        <v>265</v>
      </c>
      <c r="D162" s="221" t="s">
        <v>133</v>
      </c>
      <c r="E162" s="222" t="s">
        <v>266</v>
      </c>
      <c r="F162" s="223" t="s">
        <v>267</v>
      </c>
      <c r="G162" s="224" t="s">
        <v>194</v>
      </c>
      <c r="H162" s="225">
        <v>955.75999999999999</v>
      </c>
      <c r="I162" s="226"/>
      <c r="J162" s="227">
        <f>ROUND(I162*H162,2)</f>
        <v>0</v>
      </c>
      <c r="K162" s="223" t="s">
        <v>137</v>
      </c>
      <c r="L162" s="72"/>
      <c r="M162" s="228" t="s">
        <v>21</v>
      </c>
      <c r="N162" s="229" t="s">
        <v>46</v>
      </c>
      <c r="O162" s="47"/>
      <c r="P162" s="230">
        <f>O162*H162</f>
        <v>0</v>
      </c>
      <c r="Q162" s="230">
        <v>0</v>
      </c>
      <c r="R162" s="230">
        <f>Q162*H162</f>
        <v>0</v>
      </c>
      <c r="S162" s="230">
        <v>0</v>
      </c>
      <c r="T162" s="231">
        <f>S162*H162</f>
        <v>0</v>
      </c>
      <c r="AR162" s="24" t="s">
        <v>138</v>
      </c>
      <c r="AT162" s="24" t="s">
        <v>133</v>
      </c>
      <c r="AU162" s="24" t="s">
        <v>85</v>
      </c>
      <c r="AY162" s="24" t="s">
        <v>131</v>
      </c>
      <c r="BE162" s="232">
        <f>IF(N162="základní",J162,0)</f>
        <v>0</v>
      </c>
      <c r="BF162" s="232">
        <f>IF(N162="snížená",J162,0)</f>
        <v>0</v>
      </c>
      <c r="BG162" s="232">
        <f>IF(N162="zákl. přenesená",J162,0)</f>
        <v>0</v>
      </c>
      <c r="BH162" s="232">
        <f>IF(N162="sníž. přenesená",J162,0)</f>
        <v>0</v>
      </c>
      <c r="BI162" s="232">
        <f>IF(N162="nulová",J162,0)</f>
        <v>0</v>
      </c>
      <c r="BJ162" s="24" t="s">
        <v>83</v>
      </c>
      <c r="BK162" s="232">
        <f>ROUND(I162*H162,2)</f>
        <v>0</v>
      </c>
      <c r="BL162" s="24" t="s">
        <v>138</v>
      </c>
      <c r="BM162" s="24" t="s">
        <v>955</v>
      </c>
    </row>
    <row r="163" s="1" customFormat="1" ht="25.5" customHeight="1">
      <c r="B163" s="46"/>
      <c r="C163" s="221" t="s">
        <v>269</v>
      </c>
      <c r="D163" s="221" t="s">
        <v>133</v>
      </c>
      <c r="E163" s="222" t="s">
        <v>270</v>
      </c>
      <c r="F163" s="223" t="s">
        <v>271</v>
      </c>
      <c r="G163" s="224" t="s">
        <v>272</v>
      </c>
      <c r="H163" s="225">
        <v>1720.3679999999999</v>
      </c>
      <c r="I163" s="226"/>
      <c r="J163" s="227">
        <f>ROUND(I163*H163,2)</f>
        <v>0</v>
      </c>
      <c r="K163" s="223" t="s">
        <v>137</v>
      </c>
      <c r="L163" s="72"/>
      <c r="M163" s="228" t="s">
        <v>21</v>
      </c>
      <c r="N163" s="229" t="s">
        <v>46</v>
      </c>
      <c r="O163" s="47"/>
      <c r="P163" s="230">
        <f>O163*H163</f>
        <v>0</v>
      </c>
      <c r="Q163" s="230">
        <v>0</v>
      </c>
      <c r="R163" s="230">
        <f>Q163*H163</f>
        <v>0</v>
      </c>
      <c r="S163" s="230">
        <v>0</v>
      </c>
      <c r="T163" s="231">
        <f>S163*H163</f>
        <v>0</v>
      </c>
      <c r="AR163" s="24" t="s">
        <v>138</v>
      </c>
      <c r="AT163" s="24" t="s">
        <v>133</v>
      </c>
      <c r="AU163" s="24" t="s">
        <v>85</v>
      </c>
      <c r="AY163" s="24" t="s">
        <v>131</v>
      </c>
      <c r="BE163" s="232">
        <f>IF(N163="základní",J163,0)</f>
        <v>0</v>
      </c>
      <c r="BF163" s="232">
        <f>IF(N163="snížená",J163,0)</f>
        <v>0</v>
      </c>
      <c r="BG163" s="232">
        <f>IF(N163="zákl. přenesená",J163,0)</f>
        <v>0</v>
      </c>
      <c r="BH163" s="232">
        <f>IF(N163="sníž. přenesená",J163,0)</f>
        <v>0</v>
      </c>
      <c r="BI163" s="232">
        <f>IF(N163="nulová",J163,0)</f>
        <v>0</v>
      </c>
      <c r="BJ163" s="24" t="s">
        <v>83</v>
      </c>
      <c r="BK163" s="232">
        <f>ROUND(I163*H163,2)</f>
        <v>0</v>
      </c>
      <c r="BL163" s="24" t="s">
        <v>138</v>
      </c>
      <c r="BM163" s="24" t="s">
        <v>956</v>
      </c>
    </row>
    <row r="164" s="12" customFormat="1">
      <c r="B164" s="244"/>
      <c r="C164" s="245"/>
      <c r="D164" s="235" t="s">
        <v>140</v>
      </c>
      <c r="E164" s="246" t="s">
        <v>21</v>
      </c>
      <c r="F164" s="247" t="s">
        <v>957</v>
      </c>
      <c r="G164" s="245"/>
      <c r="H164" s="248">
        <v>1720.3679999999999</v>
      </c>
      <c r="I164" s="249"/>
      <c r="J164" s="245"/>
      <c r="K164" s="245"/>
      <c r="L164" s="250"/>
      <c r="M164" s="251"/>
      <c r="N164" s="252"/>
      <c r="O164" s="252"/>
      <c r="P164" s="252"/>
      <c r="Q164" s="252"/>
      <c r="R164" s="252"/>
      <c r="S164" s="252"/>
      <c r="T164" s="253"/>
      <c r="AT164" s="254" t="s">
        <v>140</v>
      </c>
      <c r="AU164" s="254" t="s">
        <v>85</v>
      </c>
      <c r="AV164" s="12" t="s">
        <v>85</v>
      </c>
      <c r="AW164" s="12" t="s">
        <v>39</v>
      </c>
      <c r="AX164" s="12" t="s">
        <v>83</v>
      </c>
      <c r="AY164" s="254" t="s">
        <v>131</v>
      </c>
    </row>
    <row r="165" s="1" customFormat="1" ht="38.25" customHeight="1">
      <c r="B165" s="46"/>
      <c r="C165" s="221" t="s">
        <v>275</v>
      </c>
      <c r="D165" s="221" t="s">
        <v>133</v>
      </c>
      <c r="E165" s="222" t="s">
        <v>276</v>
      </c>
      <c r="F165" s="223" t="s">
        <v>277</v>
      </c>
      <c r="G165" s="224" t="s">
        <v>194</v>
      </c>
      <c r="H165" s="225">
        <v>98.400000000000006</v>
      </c>
      <c r="I165" s="226"/>
      <c r="J165" s="227">
        <f>ROUND(I165*H165,2)</f>
        <v>0</v>
      </c>
      <c r="K165" s="223" t="s">
        <v>137</v>
      </c>
      <c r="L165" s="72"/>
      <c r="M165" s="228" t="s">
        <v>21</v>
      </c>
      <c r="N165" s="229" t="s">
        <v>46</v>
      </c>
      <c r="O165" s="47"/>
      <c r="P165" s="230">
        <f>O165*H165</f>
        <v>0</v>
      </c>
      <c r="Q165" s="230">
        <v>0</v>
      </c>
      <c r="R165" s="230">
        <f>Q165*H165</f>
        <v>0</v>
      </c>
      <c r="S165" s="230">
        <v>0</v>
      </c>
      <c r="T165" s="231">
        <f>S165*H165</f>
        <v>0</v>
      </c>
      <c r="AR165" s="24" t="s">
        <v>138</v>
      </c>
      <c r="AT165" s="24" t="s">
        <v>133</v>
      </c>
      <c r="AU165" s="24" t="s">
        <v>85</v>
      </c>
      <c r="AY165" s="24" t="s">
        <v>131</v>
      </c>
      <c r="BE165" s="232">
        <f>IF(N165="základní",J165,0)</f>
        <v>0</v>
      </c>
      <c r="BF165" s="232">
        <f>IF(N165="snížená",J165,0)</f>
        <v>0</v>
      </c>
      <c r="BG165" s="232">
        <f>IF(N165="zákl. přenesená",J165,0)</f>
        <v>0</v>
      </c>
      <c r="BH165" s="232">
        <f>IF(N165="sníž. přenesená",J165,0)</f>
        <v>0</v>
      </c>
      <c r="BI165" s="232">
        <f>IF(N165="nulová",J165,0)</f>
        <v>0</v>
      </c>
      <c r="BJ165" s="24" t="s">
        <v>83</v>
      </c>
      <c r="BK165" s="232">
        <f>ROUND(I165*H165,2)</f>
        <v>0</v>
      </c>
      <c r="BL165" s="24" t="s">
        <v>138</v>
      </c>
      <c r="BM165" s="24" t="s">
        <v>958</v>
      </c>
    </row>
    <row r="166" s="12" customFormat="1">
      <c r="B166" s="244"/>
      <c r="C166" s="245"/>
      <c r="D166" s="235" t="s">
        <v>140</v>
      </c>
      <c r="E166" s="246" t="s">
        <v>21</v>
      </c>
      <c r="F166" s="247" t="s">
        <v>959</v>
      </c>
      <c r="G166" s="245"/>
      <c r="H166" s="248">
        <v>68.400000000000006</v>
      </c>
      <c r="I166" s="249"/>
      <c r="J166" s="245"/>
      <c r="K166" s="245"/>
      <c r="L166" s="250"/>
      <c r="M166" s="251"/>
      <c r="N166" s="252"/>
      <c r="O166" s="252"/>
      <c r="P166" s="252"/>
      <c r="Q166" s="252"/>
      <c r="R166" s="252"/>
      <c r="S166" s="252"/>
      <c r="T166" s="253"/>
      <c r="AT166" s="254" t="s">
        <v>140</v>
      </c>
      <c r="AU166" s="254" t="s">
        <v>85</v>
      </c>
      <c r="AV166" s="12" t="s">
        <v>85</v>
      </c>
      <c r="AW166" s="12" t="s">
        <v>39</v>
      </c>
      <c r="AX166" s="12" t="s">
        <v>75</v>
      </c>
      <c r="AY166" s="254" t="s">
        <v>131</v>
      </c>
    </row>
    <row r="167" s="12" customFormat="1">
      <c r="B167" s="244"/>
      <c r="C167" s="245"/>
      <c r="D167" s="235" t="s">
        <v>140</v>
      </c>
      <c r="E167" s="246" t="s">
        <v>21</v>
      </c>
      <c r="F167" s="247" t="s">
        <v>960</v>
      </c>
      <c r="G167" s="245"/>
      <c r="H167" s="248">
        <v>30</v>
      </c>
      <c r="I167" s="249"/>
      <c r="J167" s="245"/>
      <c r="K167" s="245"/>
      <c r="L167" s="250"/>
      <c r="M167" s="251"/>
      <c r="N167" s="252"/>
      <c r="O167" s="252"/>
      <c r="P167" s="252"/>
      <c r="Q167" s="252"/>
      <c r="R167" s="252"/>
      <c r="S167" s="252"/>
      <c r="T167" s="253"/>
      <c r="AT167" s="254" t="s">
        <v>140</v>
      </c>
      <c r="AU167" s="254" t="s">
        <v>85</v>
      </c>
      <c r="AV167" s="12" t="s">
        <v>85</v>
      </c>
      <c r="AW167" s="12" t="s">
        <v>39</v>
      </c>
      <c r="AX167" s="12" t="s">
        <v>75</v>
      </c>
      <c r="AY167" s="254" t="s">
        <v>131</v>
      </c>
    </row>
    <row r="168" s="14" customFormat="1">
      <c r="B168" s="268"/>
      <c r="C168" s="269"/>
      <c r="D168" s="235" t="s">
        <v>140</v>
      </c>
      <c r="E168" s="270" t="s">
        <v>21</v>
      </c>
      <c r="F168" s="271" t="s">
        <v>208</v>
      </c>
      <c r="G168" s="269"/>
      <c r="H168" s="272">
        <v>98.400000000000006</v>
      </c>
      <c r="I168" s="273"/>
      <c r="J168" s="269"/>
      <c r="K168" s="269"/>
      <c r="L168" s="274"/>
      <c r="M168" s="275"/>
      <c r="N168" s="276"/>
      <c r="O168" s="276"/>
      <c r="P168" s="276"/>
      <c r="Q168" s="276"/>
      <c r="R168" s="276"/>
      <c r="S168" s="276"/>
      <c r="T168" s="277"/>
      <c r="AT168" s="278" t="s">
        <v>140</v>
      </c>
      <c r="AU168" s="278" t="s">
        <v>85</v>
      </c>
      <c r="AV168" s="14" t="s">
        <v>138</v>
      </c>
      <c r="AW168" s="14" t="s">
        <v>39</v>
      </c>
      <c r="AX168" s="14" t="s">
        <v>83</v>
      </c>
      <c r="AY168" s="278" t="s">
        <v>131</v>
      </c>
    </row>
    <row r="169" s="1" customFormat="1" ht="38.25" customHeight="1">
      <c r="B169" s="46"/>
      <c r="C169" s="221" t="s">
        <v>281</v>
      </c>
      <c r="D169" s="221" t="s">
        <v>133</v>
      </c>
      <c r="E169" s="222" t="s">
        <v>282</v>
      </c>
      <c r="F169" s="223" t="s">
        <v>283</v>
      </c>
      <c r="G169" s="224" t="s">
        <v>194</v>
      </c>
      <c r="H169" s="225">
        <v>7.5999999999999996</v>
      </c>
      <c r="I169" s="226"/>
      <c r="J169" s="227">
        <f>ROUND(I169*H169,2)</f>
        <v>0</v>
      </c>
      <c r="K169" s="223" t="s">
        <v>284</v>
      </c>
      <c r="L169" s="72"/>
      <c r="M169" s="228" t="s">
        <v>21</v>
      </c>
      <c r="N169" s="229" t="s">
        <v>46</v>
      </c>
      <c r="O169" s="47"/>
      <c r="P169" s="230">
        <f>O169*H169</f>
        <v>0</v>
      </c>
      <c r="Q169" s="230">
        <v>0</v>
      </c>
      <c r="R169" s="230">
        <f>Q169*H169</f>
        <v>0</v>
      </c>
      <c r="S169" s="230">
        <v>0</v>
      </c>
      <c r="T169" s="231">
        <f>S169*H169</f>
        <v>0</v>
      </c>
      <c r="AR169" s="24" t="s">
        <v>138</v>
      </c>
      <c r="AT169" s="24" t="s">
        <v>133</v>
      </c>
      <c r="AU169" s="24" t="s">
        <v>85</v>
      </c>
      <c r="AY169" s="24" t="s">
        <v>131</v>
      </c>
      <c r="BE169" s="232">
        <f>IF(N169="základní",J169,0)</f>
        <v>0</v>
      </c>
      <c r="BF169" s="232">
        <f>IF(N169="snížená",J169,0)</f>
        <v>0</v>
      </c>
      <c r="BG169" s="232">
        <f>IF(N169="zákl. přenesená",J169,0)</f>
        <v>0</v>
      </c>
      <c r="BH169" s="232">
        <f>IF(N169="sníž. přenesená",J169,0)</f>
        <v>0</v>
      </c>
      <c r="BI169" s="232">
        <f>IF(N169="nulová",J169,0)</f>
        <v>0</v>
      </c>
      <c r="BJ169" s="24" t="s">
        <v>83</v>
      </c>
      <c r="BK169" s="232">
        <f>ROUND(I169*H169,2)</f>
        <v>0</v>
      </c>
      <c r="BL169" s="24" t="s">
        <v>138</v>
      </c>
      <c r="BM169" s="24" t="s">
        <v>961</v>
      </c>
    </row>
    <row r="170" s="11" customFormat="1">
      <c r="B170" s="233"/>
      <c r="C170" s="234"/>
      <c r="D170" s="235" t="s">
        <v>140</v>
      </c>
      <c r="E170" s="236" t="s">
        <v>21</v>
      </c>
      <c r="F170" s="237" t="s">
        <v>907</v>
      </c>
      <c r="G170" s="234"/>
      <c r="H170" s="236" t="s">
        <v>21</v>
      </c>
      <c r="I170" s="238"/>
      <c r="J170" s="234"/>
      <c r="K170" s="234"/>
      <c r="L170" s="239"/>
      <c r="M170" s="240"/>
      <c r="N170" s="241"/>
      <c r="O170" s="241"/>
      <c r="P170" s="241"/>
      <c r="Q170" s="241"/>
      <c r="R170" s="241"/>
      <c r="S170" s="241"/>
      <c r="T170" s="242"/>
      <c r="AT170" s="243" t="s">
        <v>140</v>
      </c>
      <c r="AU170" s="243" t="s">
        <v>85</v>
      </c>
      <c r="AV170" s="11" t="s">
        <v>83</v>
      </c>
      <c r="AW170" s="11" t="s">
        <v>39</v>
      </c>
      <c r="AX170" s="11" t="s">
        <v>75</v>
      </c>
      <c r="AY170" s="243" t="s">
        <v>131</v>
      </c>
    </row>
    <row r="171" s="12" customFormat="1">
      <c r="B171" s="244"/>
      <c r="C171" s="245"/>
      <c r="D171" s="235" t="s">
        <v>140</v>
      </c>
      <c r="E171" s="246" t="s">
        <v>21</v>
      </c>
      <c r="F171" s="247" t="s">
        <v>962</v>
      </c>
      <c r="G171" s="245"/>
      <c r="H171" s="248">
        <v>7.5999999999999996</v>
      </c>
      <c r="I171" s="249"/>
      <c r="J171" s="245"/>
      <c r="K171" s="245"/>
      <c r="L171" s="250"/>
      <c r="M171" s="251"/>
      <c r="N171" s="252"/>
      <c r="O171" s="252"/>
      <c r="P171" s="252"/>
      <c r="Q171" s="252"/>
      <c r="R171" s="252"/>
      <c r="S171" s="252"/>
      <c r="T171" s="253"/>
      <c r="AT171" s="254" t="s">
        <v>140</v>
      </c>
      <c r="AU171" s="254" t="s">
        <v>85</v>
      </c>
      <c r="AV171" s="12" t="s">
        <v>85</v>
      </c>
      <c r="AW171" s="12" t="s">
        <v>39</v>
      </c>
      <c r="AX171" s="12" t="s">
        <v>83</v>
      </c>
      <c r="AY171" s="254" t="s">
        <v>131</v>
      </c>
    </row>
    <row r="172" s="1" customFormat="1" ht="16.5" customHeight="1">
      <c r="B172" s="46"/>
      <c r="C172" s="279" t="s">
        <v>699</v>
      </c>
      <c r="D172" s="279" t="s">
        <v>288</v>
      </c>
      <c r="E172" s="280" t="s">
        <v>289</v>
      </c>
      <c r="F172" s="281" t="s">
        <v>290</v>
      </c>
      <c r="G172" s="282" t="s">
        <v>272</v>
      </c>
      <c r="H172" s="283">
        <v>13.68</v>
      </c>
      <c r="I172" s="284"/>
      <c r="J172" s="285">
        <f>ROUND(I172*H172,2)</f>
        <v>0</v>
      </c>
      <c r="K172" s="281" t="s">
        <v>137</v>
      </c>
      <c r="L172" s="286"/>
      <c r="M172" s="287" t="s">
        <v>21</v>
      </c>
      <c r="N172" s="288" t="s">
        <v>46</v>
      </c>
      <c r="O172" s="47"/>
      <c r="P172" s="230">
        <f>O172*H172</f>
        <v>0</v>
      </c>
      <c r="Q172" s="230">
        <v>1</v>
      </c>
      <c r="R172" s="230">
        <f>Q172*H172</f>
        <v>13.68</v>
      </c>
      <c r="S172" s="230">
        <v>0</v>
      </c>
      <c r="T172" s="231">
        <f>S172*H172</f>
        <v>0</v>
      </c>
      <c r="AR172" s="24" t="s">
        <v>174</v>
      </c>
      <c r="AT172" s="24" t="s">
        <v>288</v>
      </c>
      <c r="AU172" s="24" t="s">
        <v>85</v>
      </c>
      <c r="AY172" s="24" t="s">
        <v>131</v>
      </c>
      <c r="BE172" s="232">
        <f>IF(N172="základní",J172,0)</f>
        <v>0</v>
      </c>
      <c r="BF172" s="232">
        <f>IF(N172="snížená",J172,0)</f>
        <v>0</v>
      </c>
      <c r="BG172" s="232">
        <f>IF(N172="zákl. přenesená",J172,0)</f>
        <v>0</v>
      </c>
      <c r="BH172" s="232">
        <f>IF(N172="sníž. přenesená",J172,0)</f>
        <v>0</v>
      </c>
      <c r="BI172" s="232">
        <f>IF(N172="nulová",J172,0)</f>
        <v>0</v>
      </c>
      <c r="BJ172" s="24" t="s">
        <v>83</v>
      </c>
      <c r="BK172" s="232">
        <f>ROUND(I172*H172,2)</f>
        <v>0</v>
      </c>
      <c r="BL172" s="24" t="s">
        <v>138</v>
      </c>
      <c r="BM172" s="24" t="s">
        <v>963</v>
      </c>
    </row>
    <row r="173" s="12" customFormat="1">
      <c r="B173" s="244"/>
      <c r="C173" s="245"/>
      <c r="D173" s="235" t="s">
        <v>140</v>
      </c>
      <c r="E173" s="246" t="s">
        <v>21</v>
      </c>
      <c r="F173" s="247" t="s">
        <v>964</v>
      </c>
      <c r="G173" s="245"/>
      <c r="H173" s="248">
        <v>13.68</v>
      </c>
      <c r="I173" s="249"/>
      <c r="J173" s="245"/>
      <c r="K173" s="245"/>
      <c r="L173" s="250"/>
      <c r="M173" s="251"/>
      <c r="N173" s="252"/>
      <c r="O173" s="252"/>
      <c r="P173" s="252"/>
      <c r="Q173" s="252"/>
      <c r="R173" s="252"/>
      <c r="S173" s="252"/>
      <c r="T173" s="253"/>
      <c r="AT173" s="254" t="s">
        <v>140</v>
      </c>
      <c r="AU173" s="254" t="s">
        <v>85</v>
      </c>
      <c r="AV173" s="12" t="s">
        <v>85</v>
      </c>
      <c r="AW173" s="12" t="s">
        <v>39</v>
      </c>
      <c r="AX173" s="12" t="s">
        <v>83</v>
      </c>
      <c r="AY173" s="254" t="s">
        <v>131</v>
      </c>
    </row>
    <row r="174" s="1" customFormat="1" ht="38.25" customHeight="1">
      <c r="B174" s="46"/>
      <c r="C174" s="221" t="s">
        <v>287</v>
      </c>
      <c r="D174" s="221" t="s">
        <v>133</v>
      </c>
      <c r="E174" s="222" t="s">
        <v>294</v>
      </c>
      <c r="F174" s="223" t="s">
        <v>295</v>
      </c>
      <c r="G174" s="224" t="s">
        <v>194</v>
      </c>
      <c r="H174" s="225">
        <v>11.76</v>
      </c>
      <c r="I174" s="226"/>
      <c r="J174" s="227">
        <f>ROUND(I174*H174,2)</f>
        <v>0</v>
      </c>
      <c r="K174" s="223" t="s">
        <v>137</v>
      </c>
      <c r="L174" s="72"/>
      <c r="M174" s="228" t="s">
        <v>21</v>
      </c>
      <c r="N174" s="229" t="s">
        <v>46</v>
      </c>
      <c r="O174" s="47"/>
      <c r="P174" s="230">
        <f>O174*H174</f>
        <v>0</v>
      </c>
      <c r="Q174" s="230">
        <v>0</v>
      </c>
      <c r="R174" s="230">
        <f>Q174*H174</f>
        <v>0</v>
      </c>
      <c r="S174" s="230">
        <v>0</v>
      </c>
      <c r="T174" s="231">
        <f>S174*H174</f>
        <v>0</v>
      </c>
      <c r="AR174" s="24" t="s">
        <v>138</v>
      </c>
      <c r="AT174" s="24" t="s">
        <v>133</v>
      </c>
      <c r="AU174" s="24" t="s">
        <v>85</v>
      </c>
      <c r="AY174" s="24" t="s">
        <v>131</v>
      </c>
      <c r="BE174" s="232">
        <f>IF(N174="základní",J174,0)</f>
        <v>0</v>
      </c>
      <c r="BF174" s="232">
        <f>IF(N174="snížená",J174,0)</f>
        <v>0</v>
      </c>
      <c r="BG174" s="232">
        <f>IF(N174="zákl. přenesená",J174,0)</f>
        <v>0</v>
      </c>
      <c r="BH174" s="232">
        <f>IF(N174="sníž. přenesená",J174,0)</f>
        <v>0</v>
      </c>
      <c r="BI174" s="232">
        <f>IF(N174="nulová",J174,0)</f>
        <v>0</v>
      </c>
      <c r="BJ174" s="24" t="s">
        <v>83</v>
      </c>
      <c r="BK174" s="232">
        <f>ROUND(I174*H174,2)</f>
        <v>0</v>
      </c>
      <c r="BL174" s="24" t="s">
        <v>138</v>
      </c>
      <c r="BM174" s="24" t="s">
        <v>965</v>
      </c>
    </row>
    <row r="175" s="11" customFormat="1">
      <c r="B175" s="233"/>
      <c r="C175" s="234"/>
      <c r="D175" s="235" t="s">
        <v>140</v>
      </c>
      <c r="E175" s="236" t="s">
        <v>21</v>
      </c>
      <c r="F175" s="237" t="s">
        <v>907</v>
      </c>
      <c r="G175" s="234"/>
      <c r="H175" s="236" t="s">
        <v>21</v>
      </c>
      <c r="I175" s="238"/>
      <c r="J175" s="234"/>
      <c r="K175" s="234"/>
      <c r="L175" s="239"/>
      <c r="M175" s="240"/>
      <c r="N175" s="241"/>
      <c r="O175" s="241"/>
      <c r="P175" s="241"/>
      <c r="Q175" s="241"/>
      <c r="R175" s="241"/>
      <c r="S175" s="241"/>
      <c r="T175" s="242"/>
      <c r="AT175" s="243" t="s">
        <v>140</v>
      </c>
      <c r="AU175" s="243" t="s">
        <v>85</v>
      </c>
      <c r="AV175" s="11" t="s">
        <v>83</v>
      </c>
      <c r="AW175" s="11" t="s">
        <v>39</v>
      </c>
      <c r="AX175" s="11" t="s">
        <v>75</v>
      </c>
      <c r="AY175" s="243" t="s">
        <v>131</v>
      </c>
    </row>
    <row r="176" s="12" customFormat="1">
      <c r="B176" s="244"/>
      <c r="C176" s="245"/>
      <c r="D176" s="235" t="s">
        <v>140</v>
      </c>
      <c r="E176" s="246" t="s">
        <v>21</v>
      </c>
      <c r="F176" s="247" t="s">
        <v>966</v>
      </c>
      <c r="G176" s="245"/>
      <c r="H176" s="248">
        <v>11.76</v>
      </c>
      <c r="I176" s="249"/>
      <c r="J176" s="245"/>
      <c r="K176" s="245"/>
      <c r="L176" s="250"/>
      <c r="M176" s="251"/>
      <c r="N176" s="252"/>
      <c r="O176" s="252"/>
      <c r="P176" s="252"/>
      <c r="Q176" s="252"/>
      <c r="R176" s="252"/>
      <c r="S176" s="252"/>
      <c r="T176" s="253"/>
      <c r="AT176" s="254" t="s">
        <v>140</v>
      </c>
      <c r="AU176" s="254" t="s">
        <v>85</v>
      </c>
      <c r="AV176" s="12" t="s">
        <v>85</v>
      </c>
      <c r="AW176" s="12" t="s">
        <v>39</v>
      </c>
      <c r="AX176" s="12" t="s">
        <v>83</v>
      </c>
      <c r="AY176" s="254" t="s">
        <v>131</v>
      </c>
    </row>
    <row r="177" s="1" customFormat="1" ht="38.25" customHeight="1">
      <c r="B177" s="46"/>
      <c r="C177" s="279" t="s">
        <v>293</v>
      </c>
      <c r="D177" s="279" t="s">
        <v>288</v>
      </c>
      <c r="E177" s="280" t="s">
        <v>299</v>
      </c>
      <c r="F177" s="281" t="s">
        <v>300</v>
      </c>
      <c r="G177" s="282" t="s">
        <v>272</v>
      </c>
      <c r="H177" s="283">
        <v>144.28800000000001</v>
      </c>
      <c r="I177" s="284"/>
      <c r="J177" s="285">
        <f>ROUND(I177*H177,2)</f>
        <v>0</v>
      </c>
      <c r="K177" s="281" t="s">
        <v>137</v>
      </c>
      <c r="L177" s="286"/>
      <c r="M177" s="287" t="s">
        <v>21</v>
      </c>
      <c r="N177" s="288" t="s">
        <v>46</v>
      </c>
      <c r="O177" s="47"/>
      <c r="P177" s="230">
        <f>O177*H177</f>
        <v>0</v>
      </c>
      <c r="Q177" s="230">
        <v>1</v>
      </c>
      <c r="R177" s="230">
        <f>Q177*H177</f>
        <v>144.28800000000001</v>
      </c>
      <c r="S177" s="230">
        <v>0</v>
      </c>
      <c r="T177" s="231">
        <f>S177*H177</f>
        <v>0</v>
      </c>
      <c r="AR177" s="24" t="s">
        <v>174</v>
      </c>
      <c r="AT177" s="24" t="s">
        <v>288</v>
      </c>
      <c r="AU177" s="24" t="s">
        <v>85</v>
      </c>
      <c r="AY177" s="24" t="s">
        <v>131</v>
      </c>
      <c r="BE177" s="232">
        <f>IF(N177="základní",J177,0)</f>
        <v>0</v>
      </c>
      <c r="BF177" s="232">
        <f>IF(N177="snížená",J177,0)</f>
        <v>0</v>
      </c>
      <c r="BG177" s="232">
        <f>IF(N177="zákl. přenesená",J177,0)</f>
        <v>0</v>
      </c>
      <c r="BH177" s="232">
        <f>IF(N177="sníž. přenesená",J177,0)</f>
        <v>0</v>
      </c>
      <c r="BI177" s="232">
        <f>IF(N177="nulová",J177,0)</f>
        <v>0</v>
      </c>
      <c r="BJ177" s="24" t="s">
        <v>83</v>
      </c>
      <c r="BK177" s="232">
        <f>ROUND(I177*H177,2)</f>
        <v>0</v>
      </c>
      <c r="BL177" s="24" t="s">
        <v>138</v>
      </c>
      <c r="BM177" s="24" t="s">
        <v>967</v>
      </c>
    </row>
    <row r="178" s="12" customFormat="1">
      <c r="B178" s="244"/>
      <c r="C178" s="245"/>
      <c r="D178" s="235" t="s">
        <v>140</v>
      </c>
      <c r="E178" s="246" t="s">
        <v>21</v>
      </c>
      <c r="F178" s="247" t="s">
        <v>968</v>
      </c>
      <c r="G178" s="245"/>
      <c r="H178" s="248">
        <v>123.12000000000001</v>
      </c>
      <c r="I178" s="249"/>
      <c r="J178" s="245"/>
      <c r="K178" s="245"/>
      <c r="L178" s="250"/>
      <c r="M178" s="251"/>
      <c r="N178" s="252"/>
      <c r="O178" s="252"/>
      <c r="P178" s="252"/>
      <c r="Q178" s="252"/>
      <c r="R178" s="252"/>
      <c r="S178" s="252"/>
      <c r="T178" s="253"/>
      <c r="AT178" s="254" t="s">
        <v>140</v>
      </c>
      <c r="AU178" s="254" t="s">
        <v>85</v>
      </c>
      <c r="AV178" s="12" t="s">
        <v>85</v>
      </c>
      <c r="AW178" s="12" t="s">
        <v>39</v>
      </c>
      <c r="AX178" s="12" t="s">
        <v>75</v>
      </c>
      <c r="AY178" s="254" t="s">
        <v>131</v>
      </c>
    </row>
    <row r="179" s="12" customFormat="1">
      <c r="B179" s="244"/>
      <c r="C179" s="245"/>
      <c r="D179" s="235" t="s">
        <v>140</v>
      </c>
      <c r="E179" s="246" t="s">
        <v>21</v>
      </c>
      <c r="F179" s="247" t="s">
        <v>969</v>
      </c>
      <c r="G179" s="245"/>
      <c r="H179" s="248">
        <v>21.167999999999999</v>
      </c>
      <c r="I179" s="249"/>
      <c r="J179" s="245"/>
      <c r="K179" s="245"/>
      <c r="L179" s="250"/>
      <c r="M179" s="251"/>
      <c r="N179" s="252"/>
      <c r="O179" s="252"/>
      <c r="P179" s="252"/>
      <c r="Q179" s="252"/>
      <c r="R179" s="252"/>
      <c r="S179" s="252"/>
      <c r="T179" s="253"/>
      <c r="AT179" s="254" t="s">
        <v>140</v>
      </c>
      <c r="AU179" s="254" t="s">
        <v>85</v>
      </c>
      <c r="AV179" s="12" t="s">
        <v>85</v>
      </c>
      <c r="AW179" s="12" t="s">
        <v>39</v>
      </c>
      <c r="AX179" s="12" t="s">
        <v>75</v>
      </c>
      <c r="AY179" s="254" t="s">
        <v>131</v>
      </c>
    </row>
    <row r="180" s="14" customFormat="1">
      <c r="B180" s="268"/>
      <c r="C180" s="269"/>
      <c r="D180" s="235" t="s">
        <v>140</v>
      </c>
      <c r="E180" s="270" t="s">
        <v>21</v>
      </c>
      <c r="F180" s="271" t="s">
        <v>208</v>
      </c>
      <c r="G180" s="269"/>
      <c r="H180" s="272">
        <v>144.28800000000001</v>
      </c>
      <c r="I180" s="273"/>
      <c r="J180" s="269"/>
      <c r="K180" s="269"/>
      <c r="L180" s="274"/>
      <c r="M180" s="275"/>
      <c r="N180" s="276"/>
      <c r="O180" s="276"/>
      <c r="P180" s="276"/>
      <c r="Q180" s="276"/>
      <c r="R180" s="276"/>
      <c r="S180" s="276"/>
      <c r="T180" s="277"/>
      <c r="AT180" s="278" t="s">
        <v>140</v>
      </c>
      <c r="AU180" s="278" t="s">
        <v>85</v>
      </c>
      <c r="AV180" s="14" t="s">
        <v>138</v>
      </c>
      <c r="AW180" s="14" t="s">
        <v>39</v>
      </c>
      <c r="AX180" s="14" t="s">
        <v>83</v>
      </c>
      <c r="AY180" s="278" t="s">
        <v>131</v>
      </c>
    </row>
    <row r="181" s="1" customFormat="1" ht="25.5" customHeight="1">
      <c r="B181" s="46"/>
      <c r="C181" s="221" t="s">
        <v>298</v>
      </c>
      <c r="D181" s="221" t="s">
        <v>133</v>
      </c>
      <c r="E181" s="222" t="s">
        <v>305</v>
      </c>
      <c r="F181" s="223" t="s">
        <v>306</v>
      </c>
      <c r="G181" s="224" t="s">
        <v>136</v>
      </c>
      <c r="H181" s="225">
        <v>200</v>
      </c>
      <c r="I181" s="226"/>
      <c r="J181" s="227">
        <f>ROUND(I181*H181,2)</f>
        <v>0</v>
      </c>
      <c r="K181" s="223" t="s">
        <v>137</v>
      </c>
      <c r="L181" s="72"/>
      <c r="M181" s="228" t="s">
        <v>21</v>
      </c>
      <c r="N181" s="229" t="s">
        <v>46</v>
      </c>
      <c r="O181" s="47"/>
      <c r="P181" s="230">
        <f>O181*H181</f>
        <v>0</v>
      </c>
      <c r="Q181" s="230">
        <v>0</v>
      </c>
      <c r="R181" s="230">
        <f>Q181*H181</f>
        <v>0</v>
      </c>
      <c r="S181" s="230">
        <v>0</v>
      </c>
      <c r="T181" s="231">
        <f>S181*H181</f>
        <v>0</v>
      </c>
      <c r="AR181" s="24" t="s">
        <v>138</v>
      </c>
      <c r="AT181" s="24" t="s">
        <v>133</v>
      </c>
      <c r="AU181" s="24" t="s">
        <v>85</v>
      </c>
      <c r="AY181" s="24" t="s">
        <v>131</v>
      </c>
      <c r="BE181" s="232">
        <f>IF(N181="základní",J181,0)</f>
        <v>0</v>
      </c>
      <c r="BF181" s="232">
        <f>IF(N181="snížená",J181,0)</f>
        <v>0</v>
      </c>
      <c r="BG181" s="232">
        <f>IF(N181="zákl. přenesená",J181,0)</f>
        <v>0</v>
      </c>
      <c r="BH181" s="232">
        <f>IF(N181="sníž. přenesená",J181,0)</f>
        <v>0</v>
      </c>
      <c r="BI181" s="232">
        <f>IF(N181="nulová",J181,0)</f>
        <v>0</v>
      </c>
      <c r="BJ181" s="24" t="s">
        <v>83</v>
      </c>
      <c r="BK181" s="232">
        <f>ROUND(I181*H181,2)</f>
        <v>0</v>
      </c>
      <c r="BL181" s="24" t="s">
        <v>138</v>
      </c>
      <c r="BM181" s="24" t="s">
        <v>970</v>
      </c>
    </row>
    <row r="182" s="11" customFormat="1">
      <c r="B182" s="233"/>
      <c r="C182" s="234"/>
      <c r="D182" s="235" t="s">
        <v>140</v>
      </c>
      <c r="E182" s="236" t="s">
        <v>21</v>
      </c>
      <c r="F182" s="237" t="s">
        <v>907</v>
      </c>
      <c r="G182" s="234"/>
      <c r="H182" s="236" t="s">
        <v>21</v>
      </c>
      <c r="I182" s="238"/>
      <c r="J182" s="234"/>
      <c r="K182" s="234"/>
      <c r="L182" s="239"/>
      <c r="M182" s="240"/>
      <c r="N182" s="241"/>
      <c r="O182" s="241"/>
      <c r="P182" s="241"/>
      <c r="Q182" s="241"/>
      <c r="R182" s="241"/>
      <c r="S182" s="241"/>
      <c r="T182" s="242"/>
      <c r="AT182" s="243" t="s">
        <v>140</v>
      </c>
      <c r="AU182" s="243" t="s">
        <v>85</v>
      </c>
      <c r="AV182" s="11" t="s">
        <v>83</v>
      </c>
      <c r="AW182" s="11" t="s">
        <v>39</v>
      </c>
      <c r="AX182" s="11" t="s">
        <v>75</v>
      </c>
      <c r="AY182" s="243" t="s">
        <v>131</v>
      </c>
    </row>
    <row r="183" s="12" customFormat="1">
      <c r="B183" s="244"/>
      <c r="C183" s="245"/>
      <c r="D183" s="235" t="s">
        <v>140</v>
      </c>
      <c r="E183" s="246" t="s">
        <v>21</v>
      </c>
      <c r="F183" s="247" t="s">
        <v>971</v>
      </c>
      <c r="G183" s="245"/>
      <c r="H183" s="248">
        <v>200</v>
      </c>
      <c r="I183" s="249"/>
      <c r="J183" s="245"/>
      <c r="K183" s="245"/>
      <c r="L183" s="250"/>
      <c r="M183" s="251"/>
      <c r="N183" s="252"/>
      <c r="O183" s="252"/>
      <c r="P183" s="252"/>
      <c r="Q183" s="252"/>
      <c r="R183" s="252"/>
      <c r="S183" s="252"/>
      <c r="T183" s="253"/>
      <c r="AT183" s="254" t="s">
        <v>140</v>
      </c>
      <c r="AU183" s="254" t="s">
        <v>85</v>
      </c>
      <c r="AV183" s="12" t="s">
        <v>85</v>
      </c>
      <c r="AW183" s="12" t="s">
        <v>39</v>
      </c>
      <c r="AX183" s="12" t="s">
        <v>83</v>
      </c>
      <c r="AY183" s="254" t="s">
        <v>131</v>
      </c>
    </row>
    <row r="184" s="1" customFormat="1" ht="25.5" customHeight="1">
      <c r="B184" s="46"/>
      <c r="C184" s="279" t="s">
        <v>304</v>
      </c>
      <c r="D184" s="279" t="s">
        <v>288</v>
      </c>
      <c r="E184" s="280" t="s">
        <v>310</v>
      </c>
      <c r="F184" s="281" t="s">
        <v>311</v>
      </c>
      <c r="G184" s="282" t="s">
        <v>194</v>
      </c>
      <c r="H184" s="283">
        <v>20</v>
      </c>
      <c r="I184" s="284"/>
      <c r="J184" s="285">
        <f>ROUND(I184*H184,2)</f>
        <v>0</v>
      </c>
      <c r="K184" s="281" t="s">
        <v>21</v>
      </c>
      <c r="L184" s="286"/>
      <c r="M184" s="287" t="s">
        <v>21</v>
      </c>
      <c r="N184" s="288" t="s">
        <v>46</v>
      </c>
      <c r="O184" s="47"/>
      <c r="P184" s="230">
        <f>O184*H184</f>
        <v>0</v>
      </c>
      <c r="Q184" s="230">
        <v>0</v>
      </c>
      <c r="R184" s="230">
        <f>Q184*H184</f>
        <v>0</v>
      </c>
      <c r="S184" s="230">
        <v>0</v>
      </c>
      <c r="T184" s="231">
        <f>S184*H184</f>
        <v>0</v>
      </c>
      <c r="AR184" s="24" t="s">
        <v>174</v>
      </c>
      <c r="AT184" s="24" t="s">
        <v>288</v>
      </c>
      <c r="AU184" s="24" t="s">
        <v>85</v>
      </c>
      <c r="AY184" s="24" t="s">
        <v>131</v>
      </c>
      <c r="BE184" s="232">
        <f>IF(N184="základní",J184,0)</f>
        <v>0</v>
      </c>
      <c r="BF184" s="232">
        <f>IF(N184="snížená",J184,0)</f>
        <v>0</v>
      </c>
      <c r="BG184" s="232">
        <f>IF(N184="zákl. přenesená",J184,0)</f>
        <v>0</v>
      </c>
      <c r="BH184" s="232">
        <f>IF(N184="sníž. přenesená",J184,0)</f>
        <v>0</v>
      </c>
      <c r="BI184" s="232">
        <f>IF(N184="nulová",J184,0)</f>
        <v>0</v>
      </c>
      <c r="BJ184" s="24" t="s">
        <v>83</v>
      </c>
      <c r="BK184" s="232">
        <f>ROUND(I184*H184,2)</f>
        <v>0</v>
      </c>
      <c r="BL184" s="24" t="s">
        <v>138</v>
      </c>
      <c r="BM184" s="24" t="s">
        <v>972</v>
      </c>
    </row>
    <row r="185" s="11" customFormat="1">
      <c r="B185" s="233"/>
      <c r="C185" s="234"/>
      <c r="D185" s="235" t="s">
        <v>140</v>
      </c>
      <c r="E185" s="236" t="s">
        <v>21</v>
      </c>
      <c r="F185" s="237" t="s">
        <v>907</v>
      </c>
      <c r="G185" s="234"/>
      <c r="H185" s="236" t="s">
        <v>21</v>
      </c>
      <c r="I185" s="238"/>
      <c r="J185" s="234"/>
      <c r="K185" s="234"/>
      <c r="L185" s="239"/>
      <c r="M185" s="240"/>
      <c r="N185" s="241"/>
      <c r="O185" s="241"/>
      <c r="P185" s="241"/>
      <c r="Q185" s="241"/>
      <c r="R185" s="241"/>
      <c r="S185" s="241"/>
      <c r="T185" s="242"/>
      <c r="AT185" s="243" t="s">
        <v>140</v>
      </c>
      <c r="AU185" s="243" t="s">
        <v>85</v>
      </c>
      <c r="AV185" s="11" t="s">
        <v>83</v>
      </c>
      <c r="AW185" s="11" t="s">
        <v>39</v>
      </c>
      <c r="AX185" s="11" t="s">
        <v>75</v>
      </c>
      <c r="AY185" s="243" t="s">
        <v>131</v>
      </c>
    </row>
    <row r="186" s="12" customFormat="1">
      <c r="B186" s="244"/>
      <c r="C186" s="245"/>
      <c r="D186" s="235" t="s">
        <v>140</v>
      </c>
      <c r="E186" s="246" t="s">
        <v>21</v>
      </c>
      <c r="F186" s="247" t="s">
        <v>973</v>
      </c>
      <c r="G186" s="245"/>
      <c r="H186" s="248">
        <v>20</v>
      </c>
      <c r="I186" s="249"/>
      <c r="J186" s="245"/>
      <c r="K186" s="245"/>
      <c r="L186" s="250"/>
      <c r="M186" s="251"/>
      <c r="N186" s="252"/>
      <c r="O186" s="252"/>
      <c r="P186" s="252"/>
      <c r="Q186" s="252"/>
      <c r="R186" s="252"/>
      <c r="S186" s="252"/>
      <c r="T186" s="253"/>
      <c r="AT186" s="254" t="s">
        <v>140</v>
      </c>
      <c r="AU186" s="254" t="s">
        <v>85</v>
      </c>
      <c r="AV186" s="12" t="s">
        <v>85</v>
      </c>
      <c r="AW186" s="12" t="s">
        <v>39</v>
      </c>
      <c r="AX186" s="12" t="s">
        <v>83</v>
      </c>
      <c r="AY186" s="254" t="s">
        <v>131</v>
      </c>
    </row>
    <row r="187" s="1" customFormat="1" ht="25.5" customHeight="1">
      <c r="B187" s="46"/>
      <c r="C187" s="221" t="s">
        <v>309</v>
      </c>
      <c r="D187" s="221" t="s">
        <v>133</v>
      </c>
      <c r="E187" s="222" t="s">
        <v>315</v>
      </c>
      <c r="F187" s="223" t="s">
        <v>316</v>
      </c>
      <c r="G187" s="224" t="s">
        <v>136</v>
      </c>
      <c r="H187" s="225">
        <v>200</v>
      </c>
      <c r="I187" s="226"/>
      <c r="J187" s="227">
        <f>ROUND(I187*H187,2)</f>
        <v>0</v>
      </c>
      <c r="K187" s="223" t="s">
        <v>137</v>
      </c>
      <c r="L187" s="72"/>
      <c r="M187" s="228" t="s">
        <v>21</v>
      </c>
      <c r="N187" s="229" t="s">
        <v>46</v>
      </c>
      <c r="O187" s="47"/>
      <c r="P187" s="230">
        <f>O187*H187</f>
        <v>0</v>
      </c>
      <c r="Q187" s="230">
        <v>0</v>
      </c>
      <c r="R187" s="230">
        <f>Q187*H187</f>
        <v>0</v>
      </c>
      <c r="S187" s="230">
        <v>0</v>
      </c>
      <c r="T187" s="231">
        <f>S187*H187</f>
        <v>0</v>
      </c>
      <c r="AR187" s="24" t="s">
        <v>138</v>
      </c>
      <c r="AT187" s="24" t="s">
        <v>133</v>
      </c>
      <c r="AU187" s="24" t="s">
        <v>85</v>
      </c>
      <c r="AY187" s="24" t="s">
        <v>131</v>
      </c>
      <c r="BE187" s="232">
        <f>IF(N187="základní",J187,0)</f>
        <v>0</v>
      </c>
      <c r="BF187" s="232">
        <f>IF(N187="snížená",J187,0)</f>
        <v>0</v>
      </c>
      <c r="BG187" s="232">
        <f>IF(N187="zákl. přenesená",J187,0)</f>
        <v>0</v>
      </c>
      <c r="BH187" s="232">
        <f>IF(N187="sníž. přenesená",J187,0)</f>
        <v>0</v>
      </c>
      <c r="BI187" s="232">
        <f>IF(N187="nulová",J187,0)</f>
        <v>0</v>
      </c>
      <c r="BJ187" s="24" t="s">
        <v>83</v>
      </c>
      <c r="BK187" s="232">
        <f>ROUND(I187*H187,2)</f>
        <v>0</v>
      </c>
      <c r="BL187" s="24" t="s">
        <v>138</v>
      </c>
      <c r="BM187" s="24" t="s">
        <v>974</v>
      </c>
    </row>
    <row r="188" s="11" customFormat="1">
      <c r="B188" s="233"/>
      <c r="C188" s="234"/>
      <c r="D188" s="235" t="s">
        <v>140</v>
      </c>
      <c r="E188" s="236" t="s">
        <v>21</v>
      </c>
      <c r="F188" s="237" t="s">
        <v>907</v>
      </c>
      <c r="G188" s="234"/>
      <c r="H188" s="236" t="s">
        <v>21</v>
      </c>
      <c r="I188" s="238"/>
      <c r="J188" s="234"/>
      <c r="K188" s="234"/>
      <c r="L188" s="239"/>
      <c r="M188" s="240"/>
      <c r="N188" s="241"/>
      <c r="O188" s="241"/>
      <c r="P188" s="241"/>
      <c r="Q188" s="241"/>
      <c r="R188" s="241"/>
      <c r="S188" s="241"/>
      <c r="T188" s="242"/>
      <c r="AT188" s="243" t="s">
        <v>140</v>
      </c>
      <c r="AU188" s="243" t="s">
        <v>85</v>
      </c>
      <c r="AV188" s="11" t="s">
        <v>83</v>
      </c>
      <c r="AW188" s="11" t="s">
        <v>39</v>
      </c>
      <c r="AX188" s="11" t="s">
        <v>75</v>
      </c>
      <c r="AY188" s="243" t="s">
        <v>131</v>
      </c>
    </row>
    <row r="189" s="12" customFormat="1">
      <c r="B189" s="244"/>
      <c r="C189" s="245"/>
      <c r="D189" s="235" t="s">
        <v>140</v>
      </c>
      <c r="E189" s="246" t="s">
        <v>21</v>
      </c>
      <c r="F189" s="247" t="s">
        <v>971</v>
      </c>
      <c r="G189" s="245"/>
      <c r="H189" s="248">
        <v>200</v>
      </c>
      <c r="I189" s="249"/>
      <c r="J189" s="245"/>
      <c r="K189" s="245"/>
      <c r="L189" s="250"/>
      <c r="M189" s="251"/>
      <c r="N189" s="252"/>
      <c r="O189" s="252"/>
      <c r="P189" s="252"/>
      <c r="Q189" s="252"/>
      <c r="R189" s="252"/>
      <c r="S189" s="252"/>
      <c r="T189" s="253"/>
      <c r="AT189" s="254" t="s">
        <v>140</v>
      </c>
      <c r="AU189" s="254" t="s">
        <v>85</v>
      </c>
      <c r="AV189" s="12" t="s">
        <v>85</v>
      </c>
      <c r="AW189" s="12" t="s">
        <v>39</v>
      </c>
      <c r="AX189" s="12" t="s">
        <v>83</v>
      </c>
      <c r="AY189" s="254" t="s">
        <v>131</v>
      </c>
    </row>
    <row r="190" s="1" customFormat="1" ht="16.5" customHeight="1">
      <c r="B190" s="46"/>
      <c r="C190" s="279" t="s">
        <v>314</v>
      </c>
      <c r="D190" s="279" t="s">
        <v>288</v>
      </c>
      <c r="E190" s="280" t="s">
        <v>321</v>
      </c>
      <c r="F190" s="281" t="s">
        <v>322</v>
      </c>
      <c r="G190" s="282" t="s">
        <v>323</v>
      </c>
      <c r="H190" s="283">
        <v>4.7999999999999998</v>
      </c>
      <c r="I190" s="284"/>
      <c r="J190" s="285">
        <f>ROUND(I190*H190,2)</f>
        <v>0</v>
      </c>
      <c r="K190" s="281" t="s">
        <v>137</v>
      </c>
      <c r="L190" s="286"/>
      <c r="M190" s="287" t="s">
        <v>21</v>
      </c>
      <c r="N190" s="288" t="s">
        <v>46</v>
      </c>
      <c r="O190" s="47"/>
      <c r="P190" s="230">
        <f>O190*H190</f>
        <v>0</v>
      </c>
      <c r="Q190" s="230">
        <v>0.001</v>
      </c>
      <c r="R190" s="230">
        <f>Q190*H190</f>
        <v>0.0047999999999999996</v>
      </c>
      <c r="S190" s="230">
        <v>0</v>
      </c>
      <c r="T190" s="231">
        <f>S190*H190</f>
        <v>0</v>
      </c>
      <c r="AR190" s="24" t="s">
        <v>174</v>
      </c>
      <c r="AT190" s="24" t="s">
        <v>288</v>
      </c>
      <c r="AU190" s="24" t="s">
        <v>85</v>
      </c>
      <c r="AY190" s="24" t="s">
        <v>131</v>
      </c>
      <c r="BE190" s="232">
        <f>IF(N190="základní",J190,0)</f>
        <v>0</v>
      </c>
      <c r="BF190" s="232">
        <f>IF(N190="snížená",J190,0)</f>
        <v>0</v>
      </c>
      <c r="BG190" s="232">
        <f>IF(N190="zákl. přenesená",J190,0)</f>
        <v>0</v>
      </c>
      <c r="BH190" s="232">
        <f>IF(N190="sníž. přenesená",J190,0)</f>
        <v>0</v>
      </c>
      <c r="BI190" s="232">
        <f>IF(N190="nulová",J190,0)</f>
        <v>0</v>
      </c>
      <c r="BJ190" s="24" t="s">
        <v>83</v>
      </c>
      <c r="BK190" s="232">
        <f>ROUND(I190*H190,2)</f>
        <v>0</v>
      </c>
      <c r="BL190" s="24" t="s">
        <v>138</v>
      </c>
      <c r="BM190" s="24" t="s">
        <v>975</v>
      </c>
    </row>
    <row r="191" s="12" customFormat="1">
      <c r="B191" s="244"/>
      <c r="C191" s="245"/>
      <c r="D191" s="235" t="s">
        <v>140</v>
      </c>
      <c r="E191" s="246" t="s">
        <v>21</v>
      </c>
      <c r="F191" s="247" t="s">
        <v>976</v>
      </c>
      <c r="G191" s="245"/>
      <c r="H191" s="248">
        <v>4.7999999999999998</v>
      </c>
      <c r="I191" s="249"/>
      <c r="J191" s="245"/>
      <c r="K191" s="245"/>
      <c r="L191" s="250"/>
      <c r="M191" s="251"/>
      <c r="N191" s="252"/>
      <c r="O191" s="252"/>
      <c r="P191" s="252"/>
      <c r="Q191" s="252"/>
      <c r="R191" s="252"/>
      <c r="S191" s="252"/>
      <c r="T191" s="253"/>
      <c r="AT191" s="254" t="s">
        <v>140</v>
      </c>
      <c r="AU191" s="254" t="s">
        <v>85</v>
      </c>
      <c r="AV191" s="12" t="s">
        <v>85</v>
      </c>
      <c r="AW191" s="12" t="s">
        <v>39</v>
      </c>
      <c r="AX191" s="12" t="s">
        <v>83</v>
      </c>
      <c r="AY191" s="254" t="s">
        <v>131</v>
      </c>
    </row>
    <row r="192" s="1" customFormat="1" ht="25.5" customHeight="1">
      <c r="B192" s="46"/>
      <c r="C192" s="221" t="s">
        <v>320</v>
      </c>
      <c r="D192" s="221" t="s">
        <v>133</v>
      </c>
      <c r="E192" s="222" t="s">
        <v>327</v>
      </c>
      <c r="F192" s="223" t="s">
        <v>328</v>
      </c>
      <c r="G192" s="224" t="s">
        <v>136</v>
      </c>
      <c r="H192" s="225">
        <v>1766</v>
      </c>
      <c r="I192" s="226"/>
      <c r="J192" s="227">
        <f>ROUND(I192*H192,2)</f>
        <v>0</v>
      </c>
      <c r="K192" s="223" t="s">
        <v>137</v>
      </c>
      <c r="L192" s="72"/>
      <c r="M192" s="228" t="s">
        <v>21</v>
      </c>
      <c r="N192" s="229" t="s">
        <v>46</v>
      </c>
      <c r="O192" s="47"/>
      <c r="P192" s="230">
        <f>O192*H192</f>
        <v>0</v>
      </c>
      <c r="Q192" s="230">
        <v>0</v>
      </c>
      <c r="R192" s="230">
        <f>Q192*H192</f>
        <v>0</v>
      </c>
      <c r="S192" s="230">
        <v>0</v>
      </c>
      <c r="T192" s="231">
        <f>S192*H192</f>
        <v>0</v>
      </c>
      <c r="AR192" s="24" t="s">
        <v>138</v>
      </c>
      <c r="AT192" s="24" t="s">
        <v>133</v>
      </c>
      <c r="AU192" s="24" t="s">
        <v>85</v>
      </c>
      <c r="AY192" s="24" t="s">
        <v>131</v>
      </c>
      <c r="BE192" s="232">
        <f>IF(N192="základní",J192,0)</f>
        <v>0</v>
      </c>
      <c r="BF192" s="232">
        <f>IF(N192="snížená",J192,0)</f>
        <v>0</v>
      </c>
      <c r="BG192" s="232">
        <f>IF(N192="zákl. přenesená",J192,0)</f>
        <v>0</v>
      </c>
      <c r="BH192" s="232">
        <f>IF(N192="sníž. přenesená",J192,0)</f>
        <v>0</v>
      </c>
      <c r="BI192" s="232">
        <f>IF(N192="nulová",J192,0)</f>
        <v>0</v>
      </c>
      <c r="BJ192" s="24" t="s">
        <v>83</v>
      </c>
      <c r="BK192" s="232">
        <f>ROUND(I192*H192,2)</f>
        <v>0</v>
      </c>
      <c r="BL192" s="24" t="s">
        <v>138</v>
      </c>
      <c r="BM192" s="24" t="s">
        <v>977</v>
      </c>
    </row>
    <row r="193" s="1" customFormat="1">
      <c r="B193" s="46"/>
      <c r="C193" s="74"/>
      <c r="D193" s="235" t="s">
        <v>146</v>
      </c>
      <c r="E193" s="74"/>
      <c r="F193" s="255" t="s">
        <v>330</v>
      </c>
      <c r="G193" s="74"/>
      <c r="H193" s="74"/>
      <c r="I193" s="191"/>
      <c r="J193" s="74"/>
      <c r="K193" s="74"/>
      <c r="L193" s="72"/>
      <c r="M193" s="256"/>
      <c r="N193" s="47"/>
      <c r="O193" s="47"/>
      <c r="P193" s="47"/>
      <c r="Q193" s="47"/>
      <c r="R193" s="47"/>
      <c r="S193" s="47"/>
      <c r="T193" s="95"/>
      <c r="AT193" s="24" t="s">
        <v>146</v>
      </c>
      <c r="AU193" s="24" t="s">
        <v>85</v>
      </c>
    </row>
    <row r="194" s="11" customFormat="1">
      <c r="B194" s="233"/>
      <c r="C194" s="234"/>
      <c r="D194" s="235" t="s">
        <v>140</v>
      </c>
      <c r="E194" s="236" t="s">
        <v>21</v>
      </c>
      <c r="F194" s="237" t="s">
        <v>907</v>
      </c>
      <c r="G194" s="234"/>
      <c r="H194" s="236" t="s">
        <v>21</v>
      </c>
      <c r="I194" s="238"/>
      <c r="J194" s="234"/>
      <c r="K194" s="234"/>
      <c r="L194" s="239"/>
      <c r="M194" s="240"/>
      <c r="N194" s="241"/>
      <c r="O194" s="241"/>
      <c r="P194" s="241"/>
      <c r="Q194" s="241"/>
      <c r="R194" s="241"/>
      <c r="S194" s="241"/>
      <c r="T194" s="242"/>
      <c r="AT194" s="243" t="s">
        <v>140</v>
      </c>
      <c r="AU194" s="243" t="s">
        <v>85</v>
      </c>
      <c r="AV194" s="11" t="s">
        <v>83</v>
      </c>
      <c r="AW194" s="11" t="s">
        <v>39</v>
      </c>
      <c r="AX194" s="11" t="s">
        <v>75</v>
      </c>
      <c r="AY194" s="243" t="s">
        <v>131</v>
      </c>
    </row>
    <row r="195" s="12" customFormat="1">
      <c r="B195" s="244"/>
      <c r="C195" s="245"/>
      <c r="D195" s="235" t="s">
        <v>140</v>
      </c>
      <c r="E195" s="246" t="s">
        <v>21</v>
      </c>
      <c r="F195" s="247" t="s">
        <v>978</v>
      </c>
      <c r="G195" s="245"/>
      <c r="H195" s="248">
        <v>98</v>
      </c>
      <c r="I195" s="249"/>
      <c r="J195" s="245"/>
      <c r="K195" s="245"/>
      <c r="L195" s="250"/>
      <c r="M195" s="251"/>
      <c r="N195" s="252"/>
      <c r="O195" s="252"/>
      <c r="P195" s="252"/>
      <c r="Q195" s="252"/>
      <c r="R195" s="252"/>
      <c r="S195" s="252"/>
      <c r="T195" s="253"/>
      <c r="AT195" s="254" t="s">
        <v>140</v>
      </c>
      <c r="AU195" s="254" t="s">
        <v>85</v>
      </c>
      <c r="AV195" s="12" t="s">
        <v>85</v>
      </c>
      <c r="AW195" s="12" t="s">
        <v>39</v>
      </c>
      <c r="AX195" s="12" t="s">
        <v>75</v>
      </c>
      <c r="AY195" s="254" t="s">
        <v>131</v>
      </c>
    </row>
    <row r="196" s="12" customFormat="1">
      <c r="B196" s="244"/>
      <c r="C196" s="245"/>
      <c r="D196" s="235" t="s">
        <v>140</v>
      </c>
      <c r="E196" s="246" t="s">
        <v>21</v>
      </c>
      <c r="F196" s="247" t="s">
        <v>979</v>
      </c>
      <c r="G196" s="245"/>
      <c r="H196" s="248">
        <v>581</v>
      </c>
      <c r="I196" s="249"/>
      <c r="J196" s="245"/>
      <c r="K196" s="245"/>
      <c r="L196" s="250"/>
      <c r="M196" s="251"/>
      <c r="N196" s="252"/>
      <c r="O196" s="252"/>
      <c r="P196" s="252"/>
      <c r="Q196" s="252"/>
      <c r="R196" s="252"/>
      <c r="S196" s="252"/>
      <c r="T196" s="253"/>
      <c r="AT196" s="254" t="s">
        <v>140</v>
      </c>
      <c r="AU196" s="254" t="s">
        <v>85</v>
      </c>
      <c r="AV196" s="12" t="s">
        <v>85</v>
      </c>
      <c r="AW196" s="12" t="s">
        <v>39</v>
      </c>
      <c r="AX196" s="12" t="s">
        <v>75</v>
      </c>
      <c r="AY196" s="254" t="s">
        <v>131</v>
      </c>
    </row>
    <row r="197" s="12" customFormat="1">
      <c r="B197" s="244"/>
      <c r="C197" s="245"/>
      <c r="D197" s="235" t="s">
        <v>140</v>
      </c>
      <c r="E197" s="246" t="s">
        <v>21</v>
      </c>
      <c r="F197" s="247" t="s">
        <v>980</v>
      </c>
      <c r="G197" s="245"/>
      <c r="H197" s="248">
        <v>362</v>
      </c>
      <c r="I197" s="249"/>
      <c r="J197" s="245"/>
      <c r="K197" s="245"/>
      <c r="L197" s="250"/>
      <c r="M197" s="251"/>
      <c r="N197" s="252"/>
      <c r="O197" s="252"/>
      <c r="P197" s="252"/>
      <c r="Q197" s="252"/>
      <c r="R197" s="252"/>
      <c r="S197" s="252"/>
      <c r="T197" s="253"/>
      <c r="AT197" s="254" t="s">
        <v>140</v>
      </c>
      <c r="AU197" s="254" t="s">
        <v>85</v>
      </c>
      <c r="AV197" s="12" t="s">
        <v>85</v>
      </c>
      <c r="AW197" s="12" t="s">
        <v>39</v>
      </c>
      <c r="AX197" s="12" t="s">
        <v>75</v>
      </c>
      <c r="AY197" s="254" t="s">
        <v>131</v>
      </c>
    </row>
    <row r="198" s="12" customFormat="1">
      <c r="B198" s="244"/>
      <c r="C198" s="245"/>
      <c r="D198" s="235" t="s">
        <v>140</v>
      </c>
      <c r="E198" s="246" t="s">
        <v>21</v>
      </c>
      <c r="F198" s="247" t="s">
        <v>981</v>
      </c>
      <c r="G198" s="245"/>
      <c r="H198" s="248">
        <v>725</v>
      </c>
      <c r="I198" s="249"/>
      <c r="J198" s="245"/>
      <c r="K198" s="245"/>
      <c r="L198" s="250"/>
      <c r="M198" s="251"/>
      <c r="N198" s="252"/>
      <c r="O198" s="252"/>
      <c r="P198" s="252"/>
      <c r="Q198" s="252"/>
      <c r="R198" s="252"/>
      <c r="S198" s="252"/>
      <c r="T198" s="253"/>
      <c r="AT198" s="254" t="s">
        <v>140</v>
      </c>
      <c r="AU198" s="254" t="s">
        <v>85</v>
      </c>
      <c r="AV198" s="12" t="s">
        <v>85</v>
      </c>
      <c r="AW198" s="12" t="s">
        <v>39</v>
      </c>
      <c r="AX198" s="12" t="s">
        <v>75</v>
      </c>
      <c r="AY198" s="254" t="s">
        <v>131</v>
      </c>
    </row>
    <row r="199" s="14" customFormat="1">
      <c r="B199" s="268"/>
      <c r="C199" s="269"/>
      <c r="D199" s="235" t="s">
        <v>140</v>
      </c>
      <c r="E199" s="270" t="s">
        <v>21</v>
      </c>
      <c r="F199" s="271" t="s">
        <v>208</v>
      </c>
      <c r="G199" s="269"/>
      <c r="H199" s="272">
        <v>1766</v>
      </c>
      <c r="I199" s="273"/>
      <c r="J199" s="269"/>
      <c r="K199" s="269"/>
      <c r="L199" s="274"/>
      <c r="M199" s="275"/>
      <c r="N199" s="276"/>
      <c r="O199" s="276"/>
      <c r="P199" s="276"/>
      <c r="Q199" s="276"/>
      <c r="R199" s="276"/>
      <c r="S199" s="276"/>
      <c r="T199" s="277"/>
      <c r="AT199" s="278" t="s">
        <v>140</v>
      </c>
      <c r="AU199" s="278" t="s">
        <v>85</v>
      </c>
      <c r="AV199" s="14" t="s">
        <v>138</v>
      </c>
      <c r="AW199" s="14" t="s">
        <v>39</v>
      </c>
      <c r="AX199" s="14" t="s">
        <v>83</v>
      </c>
      <c r="AY199" s="278" t="s">
        <v>131</v>
      </c>
    </row>
    <row r="200" s="10" customFormat="1" ht="29.88" customHeight="1">
      <c r="B200" s="205"/>
      <c r="C200" s="206"/>
      <c r="D200" s="207" t="s">
        <v>74</v>
      </c>
      <c r="E200" s="219" t="s">
        <v>138</v>
      </c>
      <c r="F200" s="219" t="s">
        <v>335</v>
      </c>
      <c r="G200" s="206"/>
      <c r="H200" s="206"/>
      <c r="I200" s="209"/>
      <c r="J200" s="220">
        <f>BK200</f>
        <v>0</v>
      </c>
      <c r="K200" s="206"/>
      <c r="L200" s="211"/>
      <c r="M200" s="212"/>
      <c r="N200" s="213"/>
      <c r="O200" s="213"/>
      <c r="P200" s="214">
        <f>SUM(P201:P206)</f>
        <v>0</v>
      </c>
      <c r="Q200" s="213"/>
      <c r="R200" s="214">
        <f>SUM(R201:R206)</f>
        <v>3.4199999999999999</v>
      </c>
      <c r="S200" s="213"/>
      <c r="T200" s="215">
        <f>SUM(T201:T206)</f>
        <v>0</v>
      </c>
      <c r="AR200" s="216" t="s">
        <v>83</v>
      </c>
      <c r="AT200" s="217" t="s">
        <v>74</v>
      </c>
      <c r="AU200" s="217" t="s">
        <v>83</v>
      </c>
      <c r="AY200" s="216" t="s">
        <v>131</v>
      </c>
      <c r="BK200" s="218">
        <f>SUM(BK201:BK206)</f>
        <v>0</v>
      </c>
    </row>
    <row r="201" s="1" customFormat="1" ht="25.5" customHeight="1">
      <c r="B201" s="46"/>
      <c r="C201" s="221" t="s">
        <v>326</v>
      </c>
      <c r="D201" s="221" t="s">
        <v>133</v>
      </c>
      <c r="E201" s="222" t="s">
        <v>337</v>
      </c>
      <c r="F201" s="223" t="s">
        <v>338</v>
      </c>
      <c r="G201" s="224" t="s">
        <v>194</v>
      </c>
      <c r="H201" s="225">
        <v>1.8999999999999999</v>
      </c>
      <c r="I201" s="226"/>
      <c r="J201" s="227">
        <f>ROUND(I201*H201,2)</f>
        <v>0</v>
      </c>
      <c r="K201" s="223" t="s">
        <v>137</v>
      </c>
      <c r="L201" s="72"/>
      <c r="M201" s="228" t="s">
        <v>21</v>
      </c>
      <c r="N201" s="229" t="s">
        <v>46</v>
      </c>
      <c r="O201" s="47"/>
      <c r="P201" s="230">
        <f>O201*H201</f>
        <v>0</v>
      </c>
      <c r="Q201" s="230">
        <v>0</v>
      </c>
      <c r="R201" s="230">
        <f>Q201*H201</f>
        <v>0</v>
      </c>
      <c r="S201" s="230">
        <v>0</v>
      </c>
      <c r="T201" s="231">
        <f>S201*H201</f>
        <v>0</v>
      </c>
      <c r="AR201" s="24" t="s">
        <v>138</v>
      </c>
      <c r="AT201" s="24" t="s">
        <v>133</v>
      </c>
      <c r="AU201" s="24" t="s">
        <v>85</v>
      </c>
      <c r="AY201" s="24" t="s">
        <v>131</v>
      </c>
      <c r="BE201" s="232">
        <f>IF(N201="základní",J201,0)</f>
        <v>0</v>
      </c>
      <c r="BF201" s="232">
        <f>IF(N201="snížená",J201,0)</f>
        <v>0</v>
      </c>
      <c r="BG201" s="232">
        <f>IF(N201="zákl. přenesená",J201,0)</f>
        <v>0</v>
      </c>
      <c r="BH201" s="232">
        <f>IF(N201="sníž. přenesená",J201,0)</f>
        <v>0</v>
      </c>
      <c r="BI201" s="232">
        <f>IF(N201="nulová",J201,0)</f>
        <v>0</v>
      </c>
      <c r="BJ201" s="24" t="s">
        <v>83</v>
      </c>
      <c r="BK201" s="232">
        <f>ROUND(I201*H201,2)</f>
        <v>0</v>
      </c>
      <c r="BL201" s="24" t="s">
        <v>138</v>
      </c>
      <c r="BM201" s="24" t="s">
        <v>982</v>
      </c>
    </row>
    <row r="202" s="12" customFormat="1">
      <c r="B202" s="244"/>
      <c r="C202" s="245"/>
      <c r="D202" s="235" t="s">
        <v>140</v>
      </c>
      <c r="E202" s="246" t="s">
        <v>21</v>
      </c>
      <c r="F202" s="247" t="s">
        <v>983</v>
      </c>
      <c r="G202" s="245"/>
      <c r="H202" s="248">
        <v>1.8999999999999999</v>
      </c>
      <c r="I202" s="249"/>
      <c r="J202" s="245"/>
      <c r="K202" s="245"/>
      <c r="L202" s="250"/>
      <c r="M202" s="251"/>
      <c r="N202" s="252"/>
      <c r="O202" s="252"/>
      <c r="P202" s="252"/>
      <c r="Q202" s="252"/>
      <c r="R202" s="252"/>
      <c r="S202" s="252"/>
      <c r="T202" s="253"/>
      <c r="AT202" s="254" t="s">
        <v>140</v>
      </c>
      <c r="AU202" s="254" t="s">
        <v>85</v>
      </c>
      <c r="AV202" s="12" t="s">
        <v>85</v>
      </c>
      <c r="AW202" s="12" t="s">
        <v>39</v>
      </c>
      <c r="AX202" s="12" t="s">
        <v>83</v>
      </c>
      <c r="AY202" s="254" t="s">
        <v>131</v>
      </c>
    </row>
    <row r="203" s="1" customFormat="1" ht="25.5" customHeight="1">
      <c r="B203" s="46"/>
      <c r="C203" s="279" t="s">
        <v>336</v>
      </c>
      <c r="D203" s="279" t="s">
        <v>288</v>
      </c>
      <c r="E203" s="280" t="s">
        <v>342</v>
      </c>
      <c r="F203" s="281" t="s">
        <v>343</v>
      </c>
      <c r="G203" s="282" t="s">
        <v>272</v>
      </c>
      <c r="H203" s="283">
        <v>3.4199999999999999</v>
      </c>
      <c r="I203" s="284"/>
      <c r="J203" s="285">
        <f>ROUND(I203*H203,2)</f>
        <v>0</v>
      </c>
      <c r="K203" s="281" t="s">
        <v>284</v>
      </c>
      <c r="L203" s="286"/>
      <c r="M203" s="287" t="s">
        <v>21</v>
      </c>
      <c r="N203" s="288" t="s">
        <v>46</v>
      </c>
      <c r="O203" s="47"/>
      <c r="P203" s="230">
        <f>O203*H203</f>
        <v>0</v>
      </c>
      <c r="Q203" s="230">
        <v>1</v>
      </c>
      <c r="R203" s="230">
        <f>Q203*H203</f>
        <v>3.4199999999999999</v>
      </c>
      <c r="S203" s="230">
        <v>0</v>
      </c>
      <c r="T203" s="231">
        <f>S203*H203</f>
        <v>0</v>
      </c>
      <c r="AR203" s="24" t="s">
        <v>174</v>
      </c>
      <c r="AT203" s="24" t="s">
        <v>288</v>
      </c>
      <c r="AU203" s="24" t="s">
        <v>85</v>
      </c>
      <c r="AY203" s="24" t="s">
        <v>131</v>
      </c>
      <c r="BE203" s="232">
        <f>IF(N203="základní",J203,0)</f>
        <v>0</v>
      </c>
      <c r="BF203" s="232">
        <f>IF(N203="snížená",J203,0)</f>
        <v>0</v>
      </c>
      <c r="BG203" s="232">
        <f>IF(N203="zákl. přenesená",J203,0)</f>
        <v>0</v>
      </c>
      <c r="BH203" s="232">
        <f>IF(N203="sníž. přenesená",J203,0)</f>
        <v>0</v>
      </c>
      <c r="BI203" s="232">
        <f>IF(N203="nulová",J203,0)</f>
        <v>0</v>
      </c>
      <c r="BJ203" s="24" t="s">
        <v>83</v>
      </c>
      <c r="BK203" s="232">
        <f>ROUND(I203*H203,2)</f>
        <v>0</v>
      </c>
      <c r="BL203" s="24" t="s">
        <v>138</v>
      </c>
      <c r="BM203" s="24" t="s">
        <v>984</v>
      </c>
    </row>
    <row r="204" s="12" customFormat="1">
      <c r="B204" s="244"/>
      <c r="C204" s="245"/>
      <c r="D204" s="235" t="s">
        <v>140</v>
      </c>
      <c r="E204" s="246" t="s">
        <v>21</v>
      </c>
      <c r="F204" s="247" t="s">
        <v>985</v>
      </c>
      <c r="G204" s="245"/>
      <c r="H204" s="248">
        <v>3.4199999999999999</v>
      </c>
      <c r="I204" s="249"/>
      <c r="J204" s="245"/>
      <c r="K204" s="245"/>
      <c r="L204" s="250"/>
      <c r="M204" s="251"/>
      <c r="N204" s="252"/>
      <c r="O204" s="252"/>
      <c r="P204" s="252"/>
      <c r="Q204" s="252"/>
      <c r="R204" s="252"/>
      <c r="S204" s="252"/>
      <c r="T204" s="253"/>
      <c r="AT204" s="254" t="s">
        <v>140</v>
      </c>
      <c r="AU204" s="254" t="s">
        <v>85</v>
      </c>
      <c r="AV204" s="12" t="s">
        <v>85</v>
      </c>
      <c r="AW204" s="12" t="s">
        <v>39</v>
      </c>
      <c r="AX204" s="12" t="s">
        <v>83</v>
      </c>
      <c r="AY204" s="254" t="s">
        <v>131</v>
      </c>
    </row>
    <row r="205" s="1" customFormat="1" ht="25.5" customHeight="1">
      <c r="B205" s="46"/>
      <c r="C205" s="221" t="s">
        <v>341</v>
      </c>
      <c r="D205" s="221" t="s">
        <v>133</v>
      </c>
      <c r="E205" s="222" t="s">
        <v>347</v>
      </c>
      <c r="F205" s="223" t="s">
        <v>348</v>
      </c>
      <c r="G205" s="224" t="s">
        <v>194</v>
      </c>
      <c r="H205" s="225">
        <v>1.2</v>
      </c>
      <c r="I205" s="226"/>
      <c r="J205" s="227">
        <f>ROUND(I205*H205,2)</f>
        <v>0</v>
      </c>
      <c r="K205" s="223" t="s">
        <v>137</v>
      </c>
      <c r="L205" s="72"/>
      <c r="M205" s="228" t="s">
        <v>21</v>
      </c>
      <c r="N205" s="229" t="s">
        <v>46</v>
      </c>
      <c r="O205" s="47"/>
      <c r="P205" s="230">
        <f>O205*H205</f>
        <v>0</v>
      </c>
      <c r="Q205" s="230">
        <v>0</v>
      </c>
      <c r="R205" s="230">
        <f>Q205*H205</f>
        <v>0</v>
      </c>
      <c r="S205" s="230">
        <v>0</v>
      </c>
      <c r="T205" s="231">
        <f>S205*H205</f>
        <v>0</v>
      </c>
      <c r="AR205" s="24" t="s">
        <v>138</v>
      </c>
      <c r="AT205" s="24" t="s">
        <v>133</v>
      </c>
      <c r="AU205" s="24" t="s">
        <v>85</v>
      </c>
      <c r="AY205" s="24" t="s">
        <v>131</v>
      </c>
      <c r="BE205" s="232">
        <f>IF(N205="základní",J205,0)</f>
        <v>0</v>
      </c>
      <c r="BF205" s="232">
        <f>IF(N205="snížená",J205,0)</f>
        <v>0</v>
      </c>
      <c r="BG205" s="232">
        <f>IF(N205="zákl. přenesená",J205,0)</f>
        <v>0</v>
      </c>
      <c r="BH205" s="232">
        <f>IF(N205="sníž. přenesená",J205,0)</f>
        <v>0</v>
      </c>
      <c r="BI205" s="232">
        <f>IF(N205="nulová",J205,0)</f>
        <v>0</v>
      </c>
      <c r="BJ205" s="24" t="s">
        <v>83</v>
      </c>
      <c r="BK205" s="232">
        <f>ROUND(I205*H205,2)</f>
        <v>0</v>
      </c>
      <c r="BL205" s="24" t="s">
        <v>138</v>
      </c>
      <c r="BM205" s="24" t="s">
        <v>986</v>
      </c>
    </row>
    <row r="206" s="12" customFormat="1">
      <c r="B206" s="244"/>
      <c r="C206" s="245"/>
      <c r="D206" s="235" t="s">
        <v>140</v>
      </c>
      <c r="E206" s="246" t="s">
        <v>21</v>
      </c>
      <c r="F206" s="247" t="s">
        <v>987</v>
      </c>
      <c r="G206" s="245"/>
      <c r="H206" s="248">
        <v>1.2</v>
      </c>
      <c r="I206" s="249"/>
      <c r="J206" s="245"/>
      <c r="K206" s="245"/>
      <c r="L206" s="250"/>
      <c r="M206" s="251"/>
      <c r="N206" s="252"/>
      <c r="O206" s="252"/>
      <c r="P206" s="252"/>
      <c r="Q206" s="252"/>
      <c r="R206" s="252"/>
      <c r="S206" s="252"/>
      <c r="T206" s="253"/>
      <c r="AT206" s="254" t="s">
        <v>140</v>
      </c>
      <c r="AU206" s="254" t="s">
        <v>85</v>
      </c>
      <c r="AV206" s="12" t="s">
        <v>85</v>
      </c>
      <c r="AW206" s="12" t="s">
        <v>39</v>
      </c>
      <c r="AX206" s="12" t="s">
        <v>83</v>
      </c>
      <c r="AY206" s="254" t="s">
        <v>131</v>
      </c>
    </row>
    <row r="207" s="10" customFormat="1" ht="29.88" customHeight="1">
      <c r="B207" s="205"/>
      <c r="C207" s="206"/>
      <c r="D207" s="207" t="s">
        <v>74</v>
      </c>
      <c r="E207" s="219" t="s">
        <v>159</v>
      </c>
      <c r="F207" s="219" t="s">
        <v>351</v>
      </c>
      <c r="G207" s="206"/>
      <c r="H207" s="206"/>
      <c r="I207" s="209"/>
      <c r="J207" s="220">
        <f>BK207</f>
        <v>0</v>
      </c>
      <c r="K207" s="206"/>
      <c r="L207" s="211"/>
      <c r="M207" s="212"/>
      <c r="N207" s="213"/>
      <c r="O207" s="213"/>
      <c r="P207" s="214">
        <f>SUM(P208:P271)</f>
        <v>0</v>
      </c>
      <c r="Q207" s="213"/>
      <c r="R207" s="214">
        <f>SUM(R208:R271)</f>
        <v>238.34017000000006</v>
      </c>
      <c r="S207" s="213"/>
      <c r="T207" s="215">
        <f>SUM(T208:T271)</f>
        <v>0</v>
      </c>
      <c r="AR207" s="216" t="s">
        <v>83</v>
      </c>
      <c r="AT207" s="217" t="s">
        <v>74</v>
      </c>
      <c r="AU207" s="217" t="s">
        <v>83</v>
      </c>
      <c r="AY207" s="216" t="s">
        <v>131</v>
      </c>
      <c r="BK207" s="218">
        <f>SUM(BK208:BK271)</f>
        <v>0</v>
      </c>
    </row>
    <row r="208" s="1" customFormat="1" ht="25.5" customHeight="1">
      <c r="B208" s="46"/>
      <c r="C208" s="221" t="s">
        <v>346</v>
      </c>
      <c r="D208" s="221" t="s">
        <v>133</v>
      </c>
      <c r="E208" s="222" t="s">
        <v>353</v>
      </c>
      <c r="F208" s="223" t="s">
        <v>354</v>
      </c>
      <c r="G208" s="224" t="s">
        <v>136</v>
      </c>
      <c r="H208" s="225">
        <v>920</v>
      </c>
      <c r="I208" s="226"/>
      <c r="J208" s="227">
        <f>ROUND(I208*H208,2)</f>
        <v>0</v>
      </c>
      <c r="K208" s="223" t="s">
        <v>137</v>
      </c>
      <c r="L208" s="72"/>
      <c r="M208" s="228" t="s">
        <v>21</v>
      </c>
      <c r="N208" s="229" t="s">
        <v>46</v>
      </c>
      <c r="O208" s="47"/>
      <c r="P208" s="230">
        <f>O208*H208</f>
        <v>0</v>
      </c>
      <c r="Q208" s="230">
        <v>0</v>
      </c>
      <c r="R208" s="230">
        <f>Q208*H208</f>
        <v>0</v>
      </c>
      <c r="S208" s="230">
        <v>0</v>
      </c>
      <c r="T208" s="231">
        <f>S208*H208</f>
        <v>0</v>
      </c>
      <c r="AR208" s="24" t="s">
        <v>138</v>
      </c>
      <c r="AT208" s="24" t="s">
        <v>133</v>
      </c>
      <c r="AU208" s="24" t="s">
        <v>85</v>
      </c>
      <c r="AY208" s="24" t="s">
        <v>131</v>
      </c>
      <c r="BE208" s="232">
        <f>IF(N208="základní",J208,0)</f>
        <v>0</v>
      </c>
      <c r="BF208" s="232">
        <f>IF(N208="snížená",J208,0)</f>
        <v>0</v>
      </c>
      <c r="BG208" s="232">
        <f>IF(N208="zákl. přenesená",J208,0)</f>
        <v>0</v>
      </c>
      <c r="BH208" s="232">
        <f>IF(N208="sníž. přenesená",J208,0)</f>
        <v>0</v>
      </c>
      <c r="BI208" s="232">
        <f>IF(N208="nulová",J208,0)</f>
        <v>0</v>
      </c>
      <c r="BJ208" s="24" t="s">
        <v>83</v>
      </c>
      <c r="BK208" s="232">
        <f>ROUND(I208*H208,2)</f>
        <v>0</v>
      </c>
      <c r="BL208" s="24" t="s">
        <v>138</v>
      </c>
      <c r="BM208" s="24" t="s">
        <v>988</v>
      </c>
    </row>
    <row r="209" s="11" customFormat="1">
      <c r="B209" s="233"/>
      <c r="C209" s="234"/>
      <c r="D209" s="235" t="s">
        <v>140</v>
      </c>
      <c r="E209" s="236" t="s">
        <v>21</v>
      </c>
      <c r="F209" s="237" t="s">
        <v>989</v>
      </c>
      <c r="G209" s="234"/>
      <c r="H209" s="236" t="s">
        <v>21</v>
      </c>
      <c r="I209" s="238"/>
      <c r="J209" s="234"/>
      <c r="K209" s="234"/>
      <c r="L209" s="239"/>
      <c r="M209" s="240"/>
      <c r="N209" s="241"/>
      <c r="O209" s="241"/>
      <c r="P209" s="241"/>
      <c r="Q209" s="241"/>
      <c r="R209" s="241"/>
      <c r="S209" s="241"/>
      <c r="T209" s="242"/>
      <c r="AT209" s="243" t="s">
        <v>140</v>
      </c>
      <c r="AU209" s="243" t="s">
        <v>85</v>
      </c>
      <c r="AV209" s="11" t="s">
        <v>83</v>
      </c>
      <c r="AW209" s="11" t="s">
        <v>39</v>
      </c>
      <c r="AX209" s="11" t="s">
        <v>75</v>
      </c>
      <c r="AY209" s="243" t="s">
        <v>131</v>
      </c>
    </row>
    <row r="210" s="12" customFormat="1">
      <c r="B210" s="244"/>
      <c r="C210" s="245"/>
      <c r="D210" s="235" t="s">
        <v>140</v>
      </c>
      <c r="E210" s="246" t="s">
        <v>21</v>
      </c>
      <c r="F210" s="247" t="s">
        <v>990</v>
      </c>
      <c r="G210" s="245"/>
      <c r="H210" s="248">
        <v>98</v>
      </c>
      <c r="I210" s="249"/>
      <c r="J210" s="245"/>
      <c r="K210" s="245"/>
      <c r="L210" s="250"/>
      <c r="M210" s="251"/>
      <c r="N210" s="252"/>
      <c r="O210" s="252"/>
      <c r="P210" s="252"/>
      <c r="Q210" s="252"/>
      <c r="R210" s="252"/>
      <c r="S210" s="252"/>
      <c r="T210" s="253"/>
      <c r="AT210" s="254" t="s">
        <v>140</v>
      </c>
      <c r="AU210" s="254" t="s">
        <v>85</v>
      </c>
      <c r="AV210" s="12" t="s">
        <v>85</v>
      </c>
      <c r="AW210" s="12" t="s">
        <v>39</v>
      </c>
      <c r="AX210" s="12" t="s">
        <v>75</v>
      </c>
      <c r="AY210" s="254" t="s">
        <v>131</v>
      </c>
    </row>
    <row r="211" s="12" customFormat="1">
      <c r="B211" s="244"/>
      <c r="C211" s="245"/>
      <c r="D211" s="235" t="s">
        <v>140</v>
      </c>
      <c r="E211" s="246" t="s">
        <v>21</v>
      </c>
      <c r="F211" s="247" t="s">
        <v>991</v>
      </c>
      <c r="G211" s="245"/>
      <c r="H211" s="248">
        <v>98</v>
      </c>
      <c r="I211" s="249"/>
      <c r="J211" s="245"/>
      <c r="K211" s="245"/>
      <c r="L211" s="250"/>
      <c r="M211" s="251"/>
      <c r="N211" s="252"/>
      <c r="O211" s="252"/>
      <c r="P211" s="252"/>
      <c r="Q211" s="252"/>
      <c r="R211" s="252"/>
      <c r="S211" s="252"/>
      <c r="T211" s="253"/>
      <c r="AT211" s="254" t="s">
        <v>140</v>
      </c>
      <c r="AU211" s="254" t="s">
        <v>85</v>
      </c>
      <c r="AV211" s="12" t="s">
        <v>85</v>
      </c>
      <c r="AW211" s="12" t="s">
        <v>39</v>
      </c>
      <c r="AX211" s="12" t="s">
        <v>75</v>
      </c>
      <c r="AY211" s="254" t="s">
        <v>131</v>
      </c>
    </row>
    <row r="212" s="13" customFormat="1">
      <c r="B212" s="257"/>
      <c r="C212" s="258"/>
      <c r="D212" s="235" t="s">
        <v>140</v>
      </c>
      <c r="E212" s="259" t="s">
        <v>21</v>
      </c>
      <c r="F212" s="260" t="s">
        <v>203</v>
      </c>
      <c r="G212" s="258"/>
      <c r="H212" s="261">
        <v>196</v>
      </c>
      <c r="I212" s="262"/>
      <c r="J212" s="258"/>
      <c r="K212" s="258"/>
      <c r="L212" s="263"/>
      <c r="M212" s="264"/>
      <c r="N212" s="265"/>
      <c r="O212" s="265"/>
      <c r="P212" s="265"/>
      <c r="Q212" s="265"/>
      <c r="R212" s="265"/>
      <c r="S212" s="265"/>
      <c r="T212" s="266"/>
      <c r="AT212" s="267" t="s">
        <v>140</v>
      </c>
      <c r="AU212" s="267" t="s">
        <v>85</v>
      </c>
      <c r="AV212" s="13" t="s">
        <v>149</v>
      </c>
      <c r="AW212" s="13" t="s">
        <v>39</v>
      </c>
      <c r="AX212" s="13" t="s">
        <v>75</v>
      </c>
      <c r="AY212" s="267" t="s">
        <v>131</v>
      </c>
    </row>
    <row r="213" s="12" customFormat="1">
      <c r="B213" s="244"/>
      <c r="C213" s="245"/>
      <c r="D213" s="235" t="s">
        <v>140</v>
      </c>
      <c r="E213" s="246" t="s">
        <v>21</v>
      </c>
      <c r="F213" s="247" t="s">
        <v>992</v>
      </c>
      <c r="G213" s="245"/>
      <c r="H213" s="248">
        <v>362</v>
      </c>
      <c r="I213" s="249"/>
      <c r="J213" s="245"/>
      <c r="K213" s="245"/>
      <c r="L213" s="250"/>
      <c r="M213" s="251"/>
      <c r="N213" s="252"/>
      <c r="O213" s="252"/>
      <c r="P213" s="252"/>
      <c r="Q213" s="252"/>
      <c r="R213" s="252"/>
      <c r="S213" s="252"/>
      <c r="T213" s="253"/>
      <c r="AT213" s="254" t="s">
        <v>140</v>
      </c>
      <c r="AU213" s="254" t="s">
        <v>85</v>
      </c>
      <c r="AV213" s="12" t="s">
        <v>85</v>
      </c>
      <c r="AW213" s="12" t="s">
        <v>39</v>
      </c>
      <c r="AX213" s="12" t="s">
        <v>75</v>
      </c>
      <c r="AY213" s="254" t="s">
        <v>131</v>
      </c>
    </row>
    <row r="214" s="12" customFormat="1">
      <c r="B214" s="244"/>
      <c r="C214" s="245"/>
      <c r="D214" s="235" t="s">
        <v>140</v>
      </c>
      <c r="E214" s="246" t="s">
        <v>21</v>
      </c>
      <c r="F214" s="247" t="s">
        <v>993</v>
      </c>
      <c r="G214" s="245"/>
      <c r="H214" s="248">
        <v>362</v>
      </c>
      <c r="I214" s="249"/>
      <c r="J214" s="245"/>
      <c r="K214" s="245"/>
      <c r="L214" s="250"/>
      <c r="M214" s="251"/>
      <c r="N214" s="252"/>
      <c r="O214" s="252"/>
      <c r="P214" s="252"/>
      <c r="Q214" s="252"/>
      <c r="R214" s="252"/>
      <c r="S214" s="252"/>
      <c r="T214" s="253"/>
      <c r="AT214" s="254" t="s">
        <v>140</v>
      </c>
      <c r="AU214" s="254" t="s">
        <v>85</v>
      </c>
      <c r="AV214" s="12" t="s">
        <v>85</v>
      </c>
      <c r="AW214" s="12" t="s">
        <v>39</v>
      </c>
      <c r="AX214" s="12" t="s">
        <v>75</v>
      </c>
      <c r="AY214" s="254" t="s">
        <v>131</v>
      </c>
    </row>
    <row r="215" s="13" customFormat="1">
      <c r="B215" s="257"/>
      <c r="C215" s="258"/>
      <c r="D215" s="235" t="s">
        <v>140</v>
      </c>
      <c r="E215" s="259" t="s">
        <v>21</v>
      </c>
      <c r="F215" s="260" t="s">
        <v>203</v>
      </c>
      <c r="G215" s="258"/>
      <c r="H215" s="261">
        <v>724</v>
      </c>
      <c r="I215" s="262"/>
      <c r="J215" s="258"/>
      <c r="K215" s="258"/>
      <c r="L215" s="263"/>
      <c r="M215" s="264"/>
      <c r="N215" s="265"/>
      <c r="O215" s="265"/>
      <c r="P215" s="265"/>
      <c r="Q215" s="265"/>
      <c r="R215" s="265"/>
      <c r="S215" s="265"/>
      <c r="T215" s="266"/>
      <c r="AT215" s="267" t="s">
        <v>140</v>
      </c>
      <c r="AU215" s="267" t="s">
        <v>85</v>
      </c>
      <c r="AV215" s="13" t="s">
        <v>149</v>
      </c>
      <c r="AW215" s="13" t="s">
        <v>39</v>
      </c>
      <c r="AX215" s="13" t="s">
        <v>75</v>
      </c>
      <c r="AY215" s="267" t="s">
        <v>131</v>
      </c>
    </row>
    <row r="216" s="14" customFormat="1">
      <c r="B216" s="268"/>
      <c r="C216" s="269"/>
      <c r="D216" s="235" t="s">
        <v>140</v>
      </c>
      <c r="E216" s="270" t="s">
        <v>21</v>
      </c>
      <c r="F216" s="271" t="s">
        <v>208</v>
      </c>
      <c r="G216" s="269"/>
      <c r="H216" s="272">
        <v>920</v>
      </c>
      <c r="I216" s="273"/>
      <c r="J216" s="269"/>
      <c r="K216" s="269"/>
      <c r="L216" s="274"/>
      <c r="M216" s="275"/>
      <c r="N216" s="276"/>
      <c r="O216" s="276"/>
      <c r="P216" s="276"/>
      <c r="Q216" s="276"/>
      <c r="R216" s="276"/>
      <c r="S216" s="276"/>
      <c r="T216" s="277"/>
      <c r="AT216" s="278" t="s">
        <v>140</v>
      </c>
      <c r="AU216" s="278" t="s">
        <v>85</v>
      </c>
      <c r="AV216" s="14" t="s">
        <v>138</v>
      </c>
      <c r="AW216" s="14" t="s">
        <v>39</v>
      </c>
      <c r="AX216" s="14" t="s">
        <v>83</v>
      </c>
      <c r="AY216" s="278" t="s">
        <v>131</v>
      </c>
    </row>
    <row r="217" s="1" customFormat="1" ht="25.5" customHeight="1">
      <c r="B217" s="46"/>
      <c r="C217" s="221" t="s">
        <v>352</v>
      </c>
      <c r="D217" s="221" t="s">
        <v>133</v>
      </c>
      <c r="E217" s="222" t="s">
        <v>362</v>
      </c>
      <c r="F217" s="223" t="s">
        <v>363</v>
      </c>
      <c r="G217" s="224" t="s">
        <v>136</v>
      </c>
      <c r="H217" s="225">
        <v>679</v>
      </c>
      <c r="I217" s="226"/>
      <c r="J217" s="227">
        <f>ROUND(I217*H217,2)</f>
        <v>0</v>
      </c>
      <c r="K217" s="223" t="s">
        <v>21</v>
      </c>
      <c r="L217" s="72"/>
      <c r="M217" s="228" t="s">
        <v>21</v>
      </c>
      <c r="N217" s="229" t="s">
        <v>46</v>
      </c>
      <c r="O217" s="47"/>
      <c r="P217" s="230">
        <f>O217*H217</f>
        <v>0</v>
      </c>
      <c r="Q217" s="230">
        <v>0</v>
      </c>
      <c r="R217" s="230">
        <f>Q217*H217</f>
        <v>0</v>
      </c>
      <c r="S217" s="230">
        <v>0</v>
      </c>
      <c r="T217" s="231">
        <f>S217*H217</f>
        <v>0</v>
      </c>
      <c r="AR217" s="24" t="s">
        <v>138</v>
      </c>
      <c r="AT217" s="24" t="s">
        <v>133</v>
      </c>
      <c r="AU217" s="24" t="s">
        <v>85</v>
      </c>
      <c r="AY217" s="24" t="s">
        <v>131</v>
      </c>
      <c r="BE217" s="232">
        <f>IF(N217="základní",J217,0)</f>
        <v>0</v>
      </c>
      <c r="BF217" s="232">
        <f>IF(N217="snížená",J217,0)</f>
        <v>0</v>
      </c>
      <c r="BG217" s="232">
        <f>IF(N217="zákl. přenesená",J217,0)</f>
        <v>0</v>
      </c>
      <c r="BH217" s="232">
        <f>IF(N217="sníž. přenesená",J217,0)</f>
        <v>0</v>
      </c>
      <c r="BI217" s="232">
        <f>IF(N217="nulová",J217,0)</f>
        <v>0</v>
      </c>
      <c r="BJ217" s="24" t="s">
        <v>83</v>
      </c>
      <c r="BK217" s="232">
        <f>ROUND(I217*H217,2)</f>
        <v>0</v>
      </c>
      <c r="BL217" s="24" t="s">
        <v>138</v>
      </c>
      <c r="BM217" s="24" t="s">
        <v>994</v>
      </c>
    </row>
    <row r="218" s="11" customFormat="1">
      <c r="B218" s="233"/>
      <c r="C218" s="234"/>
      <c r="D218" s="235" t="s">
        <v>140</v>
      </c>
      <c r="E218" s="236" t="s">
        <v>21</v>
      </c>
      <c r="F218" s="237" t="s">
        <v>989</v>
      </c>
      <c r="G218" s="234"/>
      <c r="H218" s="236" t="s">
        <v>21</v>
      </c>
      <c r="I218" s="238"/>
      <c r="J218" s="234"/>
      <c r="K218" s="234"/>
      <c r="L218" s="239"/>
      <c r="M218" s="240"/>
      <c r="N218" s="241"/>
      <c r="O218" s="241"/>
      <c r="P218" s="241"/>
      <c r="Q218" s="241"/>
      <c r="R218" s="241"/>
      <c r="S218" s="241"/>
      <c r="T218" s="242"/>
      <c r="AT218" s="243" t="s">
        <v>140</v>
      </c>
      <c r="AU218" s="243" t="s">
        <v>85</v>
      </c>
      <c r="AV218" s="11" t="s">
        <v>83</v>
      </c>
      <c r="AW218" s="11" t="s">
        <v>39</v>
      </c>
      <c r="AX218" s="11" t="s">
        <v>75</v>
      </c>
      <c r="AY218" s="243" t="s">
        <v>131</v>
      </c>
    </row>
    <row r="219" s="12" customFormat="1">
      <c r="B219" s="244"/>
      <c r="C219" s="245"/>
      <c r="D219" s="235" t="s">
        <v>140</v>
      </c>
      <c r="E219" s="246" t="s">
        <v>21</v>
      </c>
      <c r="F219" s="247" t="s">
        <v>995</v>
      </c>
      <c r="G219" s="245"/>
      <c r="H219" s="248">
        <v>679</v>
      </c>
      <c r="I219" s="249"/>
      <c r="J219" s="245"/>
      <c r="K219" s="245"/>
      <c r="L219" s="250"/>
      <c r="M219" s="251"/>
      <c r="N219" s="252"/>
      <c r="O219" s="252"/>
      <c r="P219" s="252"/>
      <c r="Q219" s="252"/>
      <c r="R219" s="252"/>
      <c r="S219" s="252"/>
      <c r="T219" s="253"/>
      <c r="AT219" s="254" t="s">
        <v>140</v>
      </c>
      <c r="AU219" s="254" t="s">
        <v>85</v>
      </c>
      <c r="AV219" s="12" t="s">
        <v>85</v>
      </c>
      <c r="AW219" s="12" t="s">
        <v>39</v>
      </c>
      <c r="AX219" s="12" t="s">
        <v>83</v>
      </c>
      <c r="AY219" s="254" t="s">
        <v>131</v>
      </c>
    </row>
    <row r="220" s="1" customFormat="1" ht="25.5" customHeight="1">
      <c r="B220" s="46"/>
      <c r="C220" s="221" t="s">
        <v>361</v>
      </c>
      <c r="D220" s="221" t="s">
        <v>133</v>
      </c>
      <c r="E220" s="222" t="s">
        <v>367</v>
      </c>
      <c r="F220" s="223" t="s">
        <v>368</v>
      </c>
      <c r="G220" s="224" t="s">
        <v>136</v>
      </c>
      <c r="H220" s="225">
        <v>2031</v>
      </c>
      <c r="I220" s="226"/>
      <c r="J220" s="227">
        <f>ROUND(I220*H220,2)</f>
        <v>0</v>
      </c>
      <c r="K220" s="223" t="s">
        <v>137</v>
      </c>
      <c r="L220" s="72"/>
      <c r="M220" s="228" t="s">
        <v>21</v>
      </c>
      <c r="N220" s="229" t="s">
        <v>46</v>
      </c>
      <c r="O220" s="47"/>
      <c r="P220" s="230">
        <f>O220*H220</f>
        <v>0</v>
      </c>
      <c r="Q220" s="230">
        <v>0</v>
      </c>
      <c r="R220" s="230">
        <f>Q220*H220</f>
        <v>0</v>
      </c>
      <c r="S220" s="230">
        <v>0</v>
      </c>
      <c r="T220" s="231">
        <f>S220*H220</f>
        <v>0</v>
      </c>
      <c r="AR220" s="24" t="s">
        <v>138</v>
      </c>
      <c r="AT220" s="24" t="s">
        <v>133</v>
      </c>
      <c r="AU220" s="24" t="s">
        <v>85</v>
      </c>
      <c r="AY220" s="24" t="s">
        <v>131</v>
      </c>
      <c r="BE220" s="232">
        <f>IF(N220="základní",J220,0)</f>
        <v>0</v>
      </c>
      <c r="BF220" s="232">
        <f>IF(N220="snížená",J220,0)</f>
        <v>0</v>
      </c>
      <c r="BG220" s="232">
        <f>IF(N220="zákl. přenesená",J220,0)</f>
        <v>0</v>
      </c>
      <c r="BH220" s="232">
        <f>IF(N220="sníž. přenesená",J220,0)</f>
        <v>0</v>
      </c>
      <c r="BI220" s="232">
        <f>IF(N220="nulová",J220,0)</f>
        <v>0</v>
      </c>
      <c r="BJ220" s="24" t="s">
        <v>83</v>
      </c>
      <c r="BK220" s="232">
        <f>ROUND(I220*H220,2)</f>
        <v>0</v>
      </c>
      <c r="BL220" s="24" t="s">
        <v>138</v>
      </c>
      <c r="BM220" s="24" t="s">
        <v>996</v>
      </c>
    </row>
    <row r="221" s="11" customFormat="1">
      <c r="B221" s="233"/>
      <c r="C221" s="234"/>
      <c r="D221" s="235" t="s">
        <v>140</v>
      </c>
      <c r="E221" s="236" t="s">
        <v>21</v>
      </c>
      <c r="F221" s="237" t="s">
        <v>989</v>
      </c>
      <c r="G221" s="234"/>
      <c r="H221" s="236" t="s">
        <v>21</v>
      </c>
      <c r="I221" s="238"/>
      <c r="J221" s="234"/>
      <c r="K221" s="234"/>
      <c r="L221" s="239"/>
      <c r="M221" s="240"/>
      <c r="N221" s="241"/>
      <c r="O221" s="241"/>
      <c r="P221" s="241"/>
      <c r="Q221" s="241"/>
      <c r="R221" s="241"/>
      <c r="S221" s="241"/>
      <c r="T221" s="242"/>
      <c r="AT221" s="243" t="s">
        <v>140</v>
      </c>
      <c r="AU221" s="243" t="s">
        <v>85</v>
      </c>
      <c r="AV221" s="11" t="s">
        <v>83</v>
      </c>
      <c r="AW221" s="11" t="s">
        <v>39</v>
      </c>
      <c r="AX221" s="11" t="s">
        <v>75</v>
      </c>
      <c r="AY221" s="243" t="s">
        <v>131</v>
      </c>
    </row>
    <row r="222" s="12" customFormat="1">
      <c r="B222" s="244"/>
      <c r="C222" s="245"/>
      <c r="D222" s="235" t="s">
        <v>140</v>
      </c>
      <c r="E222" s="246" t="s">
        <v>21</v>
      </c>
      <c r="F222" s="247" t="s">
        <v>997</v>
      </c>
      <c r="G222" s="245"/>
      <c r="H222" s="248">
        <v>581</v>
      </c>
      <c r="I222" s="249"/>
      <c r="J222" s="245"/>
      <c r="K222" s="245"/>
      <c r="L222" s="250"/>
      <c r="M222" s="251"/>
      <c r="N222" s="252"/>
      <c r="O222" s="252"/>
      <c r="P222" s="252"/>
      <c r="Q222" s="252"/>
      <c r="R222" s="252"/>
      <c r="S222" s="252"/>
      <c r="T222" s="253"/>
      <c r="AT222" s="254" t="s">
        <v>140</v>
      </c>
      <c r="AU222" s="254" t="s">
        <v>85</v>
      </c>
      <c r="AV222" s="12" t="s">
        <v>85</v>
      </c>
      <c r="AW222" s="12" t="s">
        <v>39</v>
      </c>
      <c r="AX222" s="12" t="s">
        <v>75</v>
      </c>
      <c r="AY222" s="254" t="s">
        <v>131</v>
      </c>
    </row>
    <row r="223" s="12" customFormat="1">
      <c r="B223" s="244"/>
      <c r="C223" s="245"/>
      <c r="D223" s="235" t="s">
        <v>140</v>
      </c>
      <c r="E223" s="246" t="s">
        <v>21</v>
      </c>
      <c r="F223" s="247" t="s">
        <v>998</v>
      </c>
      <c r="G223" s="245"/>
      <c r="H223" s="248">
        <v>725</v>
      </c>
      <c r="I223" s="249"/>
      <c r="J223" s="245"/>
      <c r="K223" s="245"/>
      <c r="L223" s="250"/>
      <c r="M223" s="251"/>
      <c r="N223" s="252"/>
      <c r="O223" s="252"/>
      <c r="P223" s="252"/>
      <c r="Q223" s="252"/>
      <c r="R223" s="252"/>
      <c r="S223" s="252"/>
      <c r="T223" s="253"/>
      <c r="AT223" s="254" t="s">
        <v>140</v>
      </c>
      <c r="AU223" s="254" t="s">
        <v>85</v>
      </c>
      <c r="AV223" s="12" t="s">
        <v>85</v>
      </c>
      <c r="AW223" s="12" t="s">
        <v>39</v>
      </c>
      <c r="AX223" s="12" t="s">
        <v>75</v>
      </c>
      <c r="AY223" s="254" t="s">
        <v>131</v>
      </c>
    </row>
    <row r="224" s="12" customFormat="1">
      <c r="B224" s="244"/>
      <c r="C224" s="245"/>
      <c r="D224" s="235" t="s">
        <v>140</v>
      </c>
      <c r="E224" s="246" t="s">
        <v>21</v>
      </c>
      <c r="F224" s="247" t="s">
        <v>999</v>
      </c>
      <c r="G224" s="245"/>
      <c r="H224" s="248">
        <v>725</v>
      </c>
      <c r="I224" s="249"/>
      <c r="J224" s="245"/>
      <c r="K224" s="245"/>
      <c r="L224" s="250"/>
      <c r="M224" s="251"/>
      <c r="N224" s="252"/>
      <c r="O224" s="252"/>
      <c r="P224" s="252"/>
      <c r="Q224" s="252"/>
      <c r="R224" s="252"/>
      <c r="S224" s="252"/>
      <c r="T224" s="253"/>
      <c r="AT224" s="254" t="s">
        <v>140</v>
      </c>
      <c r="AU224" s="254" t="s">
        <v>85</v>
      </c>
      <c r="AV224" s="12" t="s">
        <v>85</v>
      </c>
      <c r="AW224" s="12" t="s">
        <v>39</v>
      </c>
      <c r="AX224" s="12" t="s">
        <v>75</v>
      </c>
      <c r="AY224" s="254" t="s">
        <v>131</v>
      </c>
    </row>
    <row r="225" s="14" customFormat="1">
      <c r="B225" s="268"/>
      <c r="C225" s="269"/>
      <c r="D225" s="235" t="s">
        <v>140</v>
      </c>
      <c r="E225" s="270" t="s">
        <v>21</v>
      </c>
      <c r="F225" s="271" t="s">
        <v>208</v>
      </c>
      <c r="G225" s="269"/>
      <c r="H225" s="272">
        <v>2031</v>
      </c>
      <c r="I225" s="273"/>
      <c r="J225" s="269"/>
      <c r="K225" s="269"/>
      <c r="L225" s="274"/>
      <c r="M225" s="275"/>
      <c r="N225" s="276"/>
      <c r="O225" s="276"/>
      <c r="P225" s="276"/>
      <c r="Q225" s="276"/>
      <c r="R225" s="276"/>
      <c r="S225" s="276"/>
      <c r="T225" s="277"/>
      <c r="AT225" s="278" t="s">
        <v>140</v>
      </c>
      <c r="AU225" s="278" t="s">
        <v>85</v>
      </c>
      <c r="AV225" s="14" t="s">
        <v>138</v>
      </c>
      <c r="AW225" s="14" t="s">
        <v>39</v>
      </c>
      <c r="AX225" s="14" t="s">
        <v>83</v>
      </c>
      <c r="AY225" s="278" t="s">
        <v>131</v>
      </c>
    </row>
    <row r="226" s="1" customFormat="1" ht="25.5" customHeight="1">
      <c r="B226" s="46"/>
      <c r="C226" s="221" t="s">
        <v>366</v>
      </c>
      <c r="D226" s="221" t="s">
        <v>133</v>
      </c>
      <c r="E226" s="222" t="s">
        <v>375</v>
      </c>
      <c r="F226" s="223" t="s">
        <v>376</v>
      </c>
      <c r="G226" s="224" t="s">
        <v>136</v>
      </c>
      <c r="H226" s="225">
        <v>2174</v>
      </c>
      <c r="I226" s="226"/>
      <c r="J226" s="227">
        <f>ROUND(I226*H226,2)</f>
        <v>0</v>
      </c>
      <c r="K226" s="223" t="s">
        <v>21</v>
      </c>
      <c r="L226" s="72"/>
      <c r="M226" s="228" t="s">
        <v>21</v>
      </c>
      <c r="N226" s="229" t="s">
        <v>46</v>
      </c>
      <c r="O226" s="47"/>
      <c r="P226" s="230">
        <f>O226*H226</f>
        <v>0</v>
      </c>
      <c r="Q226" s="230">
        <v>0</v>
      </c>
      <c r="R226" s="230">
        <f>Q226*H226</f>
        <v>0</v>
      </c>
      <c r="S226" s="230">
        <v>0</v>
      </c>
      <c r="T226" s="231">
        <f>S226*H226</f>
        <v>0</v>
      </c>
      <c r="AR226" s="24" t="s">
        <v>138</v>
      </c>
      <c r="AT226" s="24" t="s">
        <v>133</v>
      </c>
      <c r="AU226" s="24" t="s">
        <v>85</v>
      </c>
      <c r="AY226" s="24" t="s">
        <v>131</v>
      </c>
      <c r="BE226" s="232">
        <f>IF(N226="základní",J226,0)</f>
        <v>0</v>
      </c>
      <c r="BF226" s="232">
        <f>IF(N226="snížená",J226,0)</f>
        <v>0</v>
      </c>
      <c r="BG226" s="232">
        <f>IF(N226="zákl. přenesená",J226,0)</f>
        <v>0</v>
      </c>
      <c r="BH226" s="232">
        <f>IF(N226="sníž. přenesená",J226,0)</f>
        <v>0</v>
      </c>
      <c r="BI226" s="232">
        <f>IF(N226="nulová",J226,0)</f>
        <v>0</v>
      </c>
      <c r="BJ226" s="24" t="s">
        <v>83</v>
      </c>
      <c r="BK226" s="232">
        <f>ROUND(I226*H226,2)</f>
        <v>0</v>
      </c>
      <c r="BL226" s="24" t="s">
        <v>138</v>
      </c>
      <c r="BM226" s="24" t="s">
        <v>1000</v>
      </c>
    </row>
    <row r="227" s="11" customFormat="1">
      <c r="B227" s="233"/>
      <c r="C227" s="234"/>
      <c r="D227" s="235" t="s">
        <v>140</v>
      </c>
      <c r="E227" s="236" t="s">
        <v>21</v>
      </c>
      <c r="F227" s="237" t="s">
        <v>989</v>
      </c>
      <c r="G227" s="234"/>
      <c r="H227" s="236" t="s">
        <v>21</v>
      </c>
      <c r="I227" s="238"/>
      <c r="J227" s="234"/>
      <c r="K227" s="234"/>
      <c r="L227" s="239"/>
      <c r="M227" s="240"/>
      <c r="N227" s="241"/>
      <c r="O227" s="241"/>
      <c r="P227" s="241"/>
      <c r="Q227" s="241"/>
      <c r="R227" s="241"/>
      <c r="S227" s="241"/>
      <c r="T227" s="242"/>
      <c r="AT227" s="243" t="s">
        <v>140</v>
      </c>
      <c r="AU227" s="243" t="s">
        <v>85</v>
      </c>
      <c r="AV227" s="11" t="s">
        <v>83</v>
      </c>
      <c r="AW227" s="11" t="s">
        <v>39</v>
      </c>
      <c r="AX227" s="11" t="s">
        <v>75</v>
      </c>
      <c r="AY227" s="243" t="s">
        <v>131</v>
      </c>
    </row>
    <row r="228" s="12" customFormat="1">
      <c r="B228" s="244"/>
      <c r="C228" s="245"/>
      <c r="D228" s="235" t="s">
        <v>140</v>
      </c>
      <c r="E228" s="246" t="s">
        <v>21</v>
      </c>
      <c r="F228" s="247" t="s">
        <v>1001</v>
      </c>
      <c r="G228" s="245"/>
      <c r="H228" s="248">
        <v>1450</v>
      </c>
      <c r="I228" s="249"/>
      <c r="J228" s="245"/>
      <c r="K228" s="245"/>
      <c r="L228" s="250"/>
      <c r="M228" s="251"/>
      <c r="N228" s="252"/>
      <c r="O228" s="252"/>
      <c r="P228" s="252"/>
      <c r="Q228" s="252"/>
      <c r="R228" s="252"/>
      <c r="S228" s="252"/>
      <c r="T228" s="253"/>
      <c r="AT228" s="254" t="s">
        <v>140</v>
      </c>
      <c r="AU228" s="254" t="s">
        <v>85</v>
      </c>
      <c r="AV228" s="12" t="s">
        <v>85</v>
      </c>
      <c r="AW228" s="12" t="s">
        <v>39</v>
      </c>
      <c r="AX228" s="12" t="s">
        <v>75</v>
      </c>
      <c r="AY228" s="254" t="s">
        <v>131</v>
      </c>
    </row>
    <row r="229" s="12" customFormat="1">
      <c r="B229" s="244"/>
      <c r="C229" s="245"/>
      <c r="D229" s="235" t="s">
        <v>140</v>
      </c>
      <c r="E229" s="246" t="s">
        <v>21</v>
      </c>
      <c r="F229" s="247" t="s">
        <v>1002</v>
      </c>
      <c r="G229" s="245"/>
      <c r="H229" s="248">
        <v>724</v>
      </c>
      <c r="I229" s="249"/>
      <c r="J229" s="245"/>
      <c r="K229" s="245"/>
      <c r="L229" s="250"/>
      <c r="M229" s="251"/>
      <c r="N229" s="252"/>
      <c r="O229" s="252"/>
      <c r="P229" s="252"/>
      <c r="Q229" s="252"/>
      <c r="R229" s="252"/>
      <c r="S229" s="252"/>
      <c r="T229" s="253"/>
      <c r="AT229" s="254" t="s">
        <v>140</v>
      </c>
      <c r="AU229" s="254" t="s">
        <v>85</v>
      </c>
      <c r="AV229" s="12" t="s">
        <v>85</v>
      </c>
      <c r="AW229" s="12" t="s">
        <v>39</v>
      </c>
      <c r="AX229" s="12" t="s">
        <v>75</v>
      </c>
      <c r="AY229" s="254" t="s">
        <v>131</v>
      </c>
    </row>
    <row r="230" s="14" customFormat="1">
      <c r="B230" s="268"/>
      <c r="C230" s="269"/>
      <c r="D230" s="235" t="s">
        <v>140</v>
      </c>
      <c r="E230" s="270" t="s">
        <v>21</v>
      </c>
      <c r="F230" s="271" t="s">
        <v>208</v>
      </c>
      <c r="G230" s="269"/>
      <c r="H230" s="272">
        <v>2174</v>
      </c>
      <c r="I230" s="273"/>
      <c r="J230" s="269"/>
      <c r="K230" s="269"/>
      <c r="L230" s="274"/>
      <c r="M230" s="275"/>
      <c r="N230" s="276"/>
      <c r="O230" s="276"/>
      <c r="P230" s="276"/>
      <c r="Q230" s="276"/>
      <c r="R230" s="276"/>
      <c r="S230" s="276"/>
      <c r="T230" s="277"/>
      <c r="AT230" s="278" t="s">
        <v>140</v>
      </c>
      <c r="AU230" s="278" t="s">
        <v>85</v>
      </c>
      <c r="AV230" s="14" t="s">
        <v>138</v>
      </c>
      <c r="AW230" s="14" t="s">
        <v>39</v>
      </c>
      <c r="AX230" s="14" t="s">
        <v>83</v>
      </c>
      <c r="AY230" s="278" t="s">
        <v>131</v>
      </c>
    </row>
    <row r="231" s="1" customFormat="1" ht="38.25" customHeight="1">
      <c r="B231" s="46"/>
      <c r="C231" s="221" t="s">
        <v>374</v>
      </c>
      <c r="D231" s="221" t="s">
        <v>133</v>
      </c>
      <c r="E231" s="222" t="s">
        <v>381</v>
      </c>
      <c r="F231" s="223" t="s">
        <v>382</v>
      </c>
      <c r="G231" s="224" t="s">
        <v>136</v>
      </c>
      <c r="H231" s="225">
        <v>620</v>
      </c>
      <c r="I231" s="226"/>
      <c r="J231" s="227">
        <f>ROUND(I231*H231,2)</f>
        <v>0</v>
      </c>
      <c r="K231" s="223" t="s">
        <v>137</v>
      </c>
      <c r="L231" s="72"/>
      <c r="M231" s="228" t="s">
        <v>21</v>
      </c>
      <c r="N231" s="229" t="s">
        <v>46</v>
      </c>
      <c r="O231" s="47"/>
      <c r="P231" s="230">
        <f>O231*H231</f>
        <v>0</v>
      </c>
      <c r="Q231" s="230">
        <v>0</v>
      </c>
      <c r="R231" s="230">
        <f>Q231*H231</f>
        <v>0</v>
      </c>
      <c r="S231" s="230">
        <v>0</v>
      </c>
      <c r="T231" s="231">
        <f>S231*H231</f>
        <v>0</v>
      </c>
      <c r="AR231" s="24" t="s">
        <v>138</v>
      </c>
      <c r="AT231" s="24" t="s">
        <v>133</v>
      </c>
      <c r="AU231" s="24" t="s">
        <v>85</v>
      </c>
      <c r="AY231" s="24" t="s">
        <v>131</v>
      </c>
      <c r="BE231" s="232">
        <f>IF(N231="základní",J231,0)</f>
        <v>0</v>
      </c>
      <c r="BF231" s="232">
        <f>IF(N231="snížená",J231,0)</f>
        <v>0</v>
      </c>
      <c r="BG231" s="232">
        <f>IF(N231="zákl. přenesená",J231,0)</f>
        <v>0</v>
      </c>
      <c r="BH231" s="232">
        <f>IF(N231="sníž. přenesená",J231,0)</f>
        <v>0</v>
      </c>
      <c r="BI231" s="232">
        <f>IF(N231="nulová",J231,0)</f>
        <v>0</v>
      </c>
      <c r="BJ231" s="24" t="s">
        <v>83</v>
      </c>
      <c r="BK231" s="232">
        <f>ROUND(I231*H231,2)</f>
        <v>0</v>
      </c>
      <c r="BL231" s="24" t="s">
        <v>138</v>
      </c>
      <c r="BM231" s="24" t="s">
        <v>1003</v>
      </c>
    </row>
    <row r="232" s="1" customFormat="1">
      <c r="B232" s="46"/>
      <c r="C232" s="74"/>
      <c r="D232" s="235" t="s">
        <v>146</v>
      </c>
      <c r="E232" s="74"/>
      <c r="F232" s="255" t="s">
        <v>384</v>
      </c>
      <c r="G232" s="74"/>
      <c r="H232" s="74"/>
      <c r="I232" s="191"/>
      <c r="J232" s="74"/>
      <c r="K232" s="74"/>
      <c r="L232" s="72"/>
      <c r="M232" s="256"/>
      <c r="N232" s="47"/>
      <c r="O232" s="47"/>
      <c r="P232" s="47"/>
      <c r="Q232" s="47"/>
      <c r="R232" s="47"/>
      <c r="S232" s="47"/>
      <c r="T232" s="95"/>
      <c r="AT232" s="24" t="s">
        <v>146</v>
      </c>
      <c r="AU232" s="24" t="s">
        <v>85</v>
      </c>
    </row>
    <row r="233" s="1" customFormat="1" ht="25.5" customHeight="1">
      <c r="B233" s="46"/>
      <c r="C233" s="221" t="s">
        <v>380</v>
      </c>
      <c r="D233" s="221" t="s">
        <v>133</v>
      </c>
      <c r="E233" s="222" t="s">
        <v>386</v>
      </c>
      <c r="F233" s="223" t="s">
        <v>387</v>
      </c>
      <c r="G233" s="224" t="s">
        <v>136</v>
      </c>
      <c r="H233" s="225">
        <v>620</v>
      </c>
      <c r="I233" s="226"/>
      <c r="J233" s="227">
        <f>ROUND(I233*H233,2)</f>
        <v>0</v>
      </c>
      <c r="K233" s="223" t="s">
        <v>137</v>
      </c>
      <c r="L233" s="72"/>
      <c r="M233" s="228" t="s">
        <v>21</v>
      </c>
      <c r="N233" s="229" t="s">
        <v>46</v>
      </c>
      <c r="O233" s="47"/>
      <c r="P233" s="230">
        <f>O233*H233</f>
        <v>0</v>
      </c>
      <c r="Q233" s="230">
        <v>0.00060999999999999997</v>
      </c>
      <c r="R233" s="230">
        <f>Q233*H233</f>
        <v>0.37819999999999998</v>
      </c>
      <c r="S233" s="230">
        <v>0</v>
      </c>
      <c r="T233" s="231">
        <f>S233*H233</f>
        <v>0</v>
      </c>
      <c r="AR233" s="24" t="s">
        <v>138</v>
      </c>
      <c r="AT233" s="24" t="s">
        <v>133</v>
      </c>
      <c r="AU233" s="24" t="s">
        <v>85</v>
      </c>
      <c r="AY233" s="24" t="s">
        <v>131</v>
      </c>
      <c r="BE233" s="232">
        <f>IF(N233="základní",J233,0)</f>
        <v>0</v>
      </c>
      <c r="BF233" s="232">
        <f>IF(N233="snížená",J233,0)</f>
        <v>0</v>
      </c>
      <c r="BG233" s="232">
        <f>IF(N233="zákl. přenesená",J233,0)</f>
        <v>0</v>
      </c>
      <c r="BH233" s="232">
        <f>IF(N233="sníž. přenesená",J233,0)</f>
        <v>0</v>
      </c>
      <c r="BI233" s="232">
        <f>IF(N233="nulová",J233,0)</f>
        <v>0</v>
      </c>
      <c r="BJ233" s="24" t="s">
        <v>83</v>
      </c>
      <c r="BK233" s="232">
        <f>ROUND(I233*H233,2)</f>
        <v>0</v>
      </c>
      <c r="BL233" s="24" t="s">
        <v>138</v>
      </c>
      <c r="BM233" s="24" t="s">
        <v>1004</v>
      </c>
    </row>
    <row r="234" s="11" customFormat="1">
      <c r="B234" s="233"/>
      <c r="C234" s="234"/>
      <c r="D234" s="235" t="s">
        <v>140</v>
      </c>
      <c r="E234" s="236" t="s">
        <v>21</v>
      </c>
      <c r="F234" s="237" t="s">
        <v>989</v>
      </c>
      <c r="G234" s="234"/>
      <c r="H234" s="236" t="s">
        <v>21</v>
      </c>
      <c r="I234" s="238"/>
      <c r="J234" s="234"/>
      <c r="K234" s="234"/>
      <c r="L234" s="239"/>
      <c r="M234" s="240"/>
      <c r="N234" s="241"/>
      <c r="O234" s="241"/>
      <c r="P234" s="241"/>
      <c r="Q234" s="241"/>
      <c r="R234" s="241"/>
      <c r="S234" s="241"/>
      <c r="T234" s="242"/>
      <c r="AT234" s="243" t="s">
        <v>140</v>
      </c>
      <c r="AU234" s="243" t="s">
        <v>85</v>
      </c>
      <c r="AV234" s="11" t="s">
        <v>83</v>
      </c>
      <c r="AW234" s="11" t="s">
        <v>39</v>
      </c>
      <c r="AX234" s="11" t="s">
        <v>75</v>
      </c>
      <c r="AY234" s="243" t="s">
        <v>131</v>
      </c>
    </row>
    <row r="235" s="12" customFormat="1">
      <c r="B235" s="244"/>
      <c r="C235" s="245"/>
      <c r="D235" s="235" t="s">
        <v>140</v>
      </c>
      <c r="E235" s="246" t="s">
        <v>21</v>
      </c>
      <c r="F235" s="247" t="s">
        <v>389</v>
      </c>
      <c r="G235" s="245"/>
      <c r="H235" s="248">
        <v>620</v>
      </c>
      <c r="I235" s="249"/>
      <c r="J235" s="245"/>
      <c r="K235" s="245"/>
      <c r="L235" s="250"/>
      <c r="M235" s="251"/>
      <c r="N235" s="252"/>
      <c r="O235" s="252"/>
      <c r="P235" s="252"/>
      <c r="Q235" s="252"/>
      <c r="R235" s="252"/>
      <c r="S235" s="252"/>
      <c r="T235" s="253"/>
      <c r="AT235" s="254" t="s">
        <v>140</v>
      </c>
      <c r="AU235" s="254" t="s">
        <v>85</v>
      </c>
      <c r="AV235" s="12" t="s">
        <v>85</v>
      </c>
      <c r="AW235" s="12" t="s">
        <v>39</v>
      </c>
      <c r="AX235" s="12" t="s">
        <v>83</v>
      </c>
      <c r="AY235" s="254" t="s">
        <v>131</v>
      </c>
    </row>
    <row r="236" s="1" customFormat="1" ht="38.25" customHeight="1">
      <c r="B236" s="46"/>
      <c r="C236" s="221" t="s">
        <v>385</v>
      </c>
      <c r="D236" s="221" t="s">
        <v>133</v>
      </c>
      <c r="E236" s="222" t="s">
        <v>391</v>
      </c>
      <c r="F236" s="223" t="s">
        <v>392</v>
      </c>
      <c r="G236" s="224" t="s">
        <v>136</v>
      </c>
      <c r="H236" s="225">
        <v>635</v>
      </c>
      <c r="I236" s="226"/>
      <c r="J236" s="227">
        <f>ROUND(I236*H236,2)</f>
        <v>0</v>
      </c>
      <c r="K236" s="223" t="s">
        <v>137</v>
      </c>
      <c r="L236" s="72"/>
      <c r="M236" s="228" t="s">
        <v>21</v>
      </c>
      <c r="N236" s="229" t="s">
        <v>46</v>
      </c>
      <c r="O236" s="47"/>
      <c r="P236" s="230">
        <f>O236*H236</f>
        <v>0</v>
      </c>
      <c r="Q236" s="230">
        <v>0</v>
      </c>
      <c r="R236" s="230">
        <f>Q236*H236</f>
        <v>0</v>
      </c>
      <c r="S236" s="230">
        <v>0</v>
      </c>
      <c r="T236" s="231">
        <f>S236*H236</f>
        <v>0</v>
      </c>
      <c r="AR236" s="24" t="s">
        <v>138</v>
      </c>
      <c r="AT236" s="24" t="s">
        <v>133</v>
      </c>
      <c r="AU236" s="24" t="s">
        <v>85</v>
      </c>
      <c r="AY236" s="24" t="s">
        <v>131</v>
      </c>
      <c r="BE236" s="232">
        <f>IF(N236="základní",J236,0)</f>
        <v>0</v>
      </c>
      <c r="BF236" s="232">
        <f>IF(N236="snížená",J236,0)</f>
        <v>0</v>
      </c>
      <c r="BG236" s="232">
        <f>IF(N236="zákl. přenesená",J236,0)</f>
        <v>0</v>
      </c>
      <c r="BH236" s="232">
        <f>IF(N236="sníž. přenesená",J236,0)</f>
        <v>0</v>
      </c>
      <c r="BI236" s="232">
        <f>IF(N236="nulová",J236,0)</f>
        <v>0</v>
      </c>
      <c r="BJ236" s="24" t="s">
        <v>83</v>
      </c>
      <c r="BK236" s="232">
        <f>ROUND(I236*H236,2)</f>
        <v>0</v>
      </c>
      <c r="BL236" s="24" t="s">
        <v>138</v>
      </c>
      <c r="BM236" s="24" t="s">
        <v>1005</v>
      </c>
    </row>
    <row r="237" s="11" customFormat="1">
      <c r="B237" s="233"/>
      <c r="C237" s="234"/>
      <c r="D237" s="235" t="s">
        <v>140</v>
      </c>
      <c r="E237" s="236" t="s">
        <v>21</v>
      </c>
      <c r="F237" s="237" t="s">
        <v>989</v>
      </c>
      <c r="G237" s="234"/>
      <c r="H237" s="236" t="s">
        <v>21</v>
      </c>
      <c r="I237" s="238"/>
      <c r="J237" s="234"/>
      <c r="K237" s="234"/>
      <c r="L237" s="239"/>
      <c r="M237" s="240"/>
      <c r="N237" s="241"/>
      <c r="O237" s="241"/>
      <c r="P237" s="241"/>
      <c r="Q237" s="241"/>
      <c r="R237" s="241"/>
      <c r="S237" s="241"/>
      <c r="T237" s="242"/>
      <c r="AT237" s="243" t="s">
        <v>140</v>
      </c>
      <c r="AU237" s="243" t="s">
        <v>85</v>
      </c>
      <c r="AV237" s="11" t="s">
        <v>83</v>
      </c>
      <c r="AW237" s="11" t="s">
        <v>39</v>
      </c>
      <c r="AX237" s="11" t="s">
        <v>75</v>
      </c>
      <c r="AY237" s="243" t="s">
        <v>131</v>
      </c>
    </row>
    <row r="238" s="12" customFormat="1">
      <c r="B238" s="244"/>
      <c r="C238" s="245"/>
      <c r="D238" s="235" t="s">
        <v>140</v>
      </c>
      <c r="E238" s="246" t="s">
        <v>21</v>
      </c>
      <c r="F238" s="247" t="s">
        <v>1006</v>
      </c>
      <c r="G238" s="245"/>
      <c r="H238" s="248">
        <v>635</v>
      </c>
      <c r="I238" s="249"/>
      <c r="J238" s="245"/>
      <c r="K238" s="245"/>
      <c r="L238" s="250"/>
      <c r="M238" s="251"/>
      <c r="N238" s="252"/>
      <c r="O238" s="252"/>
      <c r="P238" s="252"/>
      <c r="Q238" s="252"/>
      <c r="R238" s="252"/>
      <c r="S238" s="252"/>
      <c r="T238" s="253"/>
      <c r="AT238" s="254" t="s">
        <v>140</v>
      </c>
      <c r="AU238" s="254" t="s">
        <v>85</v>
      </c>
      <c r="AV238" s="12" t="s">
        <v>85</v>
      </c>
      <c r="AW238" s="12" t="s">
        <v>39</v>
      </c>
      <c r="AX238" s="12" t="s">
        <v>83</v>
      </c>
      <c r="AY238" s="254" t="s">
        <v>131</v>
      </c>
    </row>
    <row r="239" s="1" customFormat="1" ht="51" customHeight="1">
      <c r="B239" s="46"/>
      <c r="C239" s="221" t="s">
        <v>390</v>
      </c>
      <c r="D239" s="221" t="s">
        <v>133</v>
      </c>
      <c r="E239" s="222" t="s">
        <v>396</v>
      </c>
      <c r="F239" s="223" t="s">
        <v>397</v>
      </c>
      <c r="G239" s="224" t="s">
        <v>136</v>
      </c>
      <c r="H239" s="225">
        <v>581</v>
      </c>
      <c r="I239" s="226"/>
      <c r="J239" s="227">
        <f>ROUND(I239*H239,2)</f>
        <v>0</v>
      </c>
      <c r="K239" s="223" t="s">
        <v>137</v>
      </c>
      <c r="L239" s="72"/>
      <c r="M239" s="228" t="s">
        <v>21</v>
      </c>
      <c r="N239" s="229" t="s">
        <v>46</v>
      </c>
      <c r="O239" s="47"/>
      <c r="P239" s="230">
        <f>O239*H239</f>
        <v>0</v>
      </c>
      <c r="Q239" s="230">
        <v>0.084250000000000005</v>
      </c>
      <c r="R239" s="230">
        <f>Q239*H239</f>
        <v>48.949250000000006</v>
      </c>
      <c r="S239" s="230">
        <v>0</v>
      </c>
      <c r="T239" s="231">
        <f>S239*H239</f>
        <v>0</v>
      </c>
      <c r="AR239" s="24" t="s">
        <v>138</v>
      </c>
      <c r="AT239" s="24" t="s">
        <v>133</v>
      </c>
      <c r="AU239" s="24" t="s">
        <v>85</v>
      </c>
      <c r="AY239" s="24" t="s">
        <v>131</v>
      </c>
      <c r="BE239" s="232">
        <f>IF(N239="základní",J239,0)</f>
        <v>0</v>
      </c>
      <c r="BF239" s="232">
        <f>IF(N239="snížená",J239,0)</f>
        <v>0</v>
      </c>
      <c r="BG239" s="232">
        <f>IF(N239="zákl. přenesená",J239,0)</f>
        <v>0</v>
      </c>
      <c r="BH239" s="232">
        <f>IF(N239="sníž. přenesená",J239,0)</f>
        <v>0</v>
      </c>
      <c r="BI239" s="232">
        <f>IF(N239="nulová",J239,0)</f>
        <v>0</v>
      </c>
      <c r="BJ239" s="24" t="s">
        <v>83</v>
      </c>
      <c r="BK239" s="232">
        <f>ROUND(I239*H239,2)</f>
        <v>0</v>
      </c>
      <c r="BL239" s="24" t="s">
        <v>138</v>
      </c>
      <c r="BM239" s="24" t="s">
        <v>1007</v>
      </c>
    </row>
    <row r="240" s="11" customFormat="1">
      <c r="B240" s="233"/>
      <c r="C240" s="234"/>
      <c r="D240" s="235" t="s">
        <v>140</v>
      </c>
      <c r="E240" s="236" t="s">
        <v>21</v>
      </c>
      <c r="F240" s="237" t="s">
        <v>989</v>
      </c>
      <c r="G240" s="234"/>
      <c r="H240" s="236" t="s">
        <v>21</v>
      </c>
      <c r="I240" s="238"/>
      <c r="J240" s="234"/>
      <c r="K240" s="234"/>
      <c r="L240" s="239"/>
      <c r="M240" s="240"/>
      <c r="N240" s="241"/>
      <c r="O240" s="241"/>
      <c r="P240" s="241"/>
      <c r="Q240" s="241"/>
      <c r="R240" s="241"/>
      <c r="S240" s="241"/>
      <c r="T240" s="242"/>
      <c r="AT240" s="243" t="s">
        <v>140</v>
      </c>
      <c r="AU240" s="243" t="s">
        <v>85</v>
      </c>
      <c r="AV240" s="11" t="s">
        <v>83</v>
      </c>
      <c r="AW240" s="11" t="s">
        <v>39</v>
      </c>
      <c r="AX240" s="11" t="s">
        <v>75</v>
      </c>
      <c r="AY240" s="243" t="s">
        <v>131</v>
      </c>
    </row>
    <row r="241" s="12" customFormat="1">
      <c r="B241" s="244"/>
      <c r="C241" s="245"/>
      <c r="D241" s="235" t="s">
        <v>140</v>
      </c>
      <c r="E241" s="246" t="s">
        <v>21</v>
      </c>
      <c r="F241" s="247" t="s">
        <v>1008</v>
      </c>
      <c r="G241" s="245"/>
      <c r="H241" s="248">
        <v>562</v>
      </c>
      <c r="I241" s="249"/>
      <c r="J241" s="245"/>
      <c r="K241" s="245"/>
      <c r="L241" s="250"/>
      <c r="M241" s="251"/>
      <c r="N241" s="252"/>
      <c r="O241" s="252"/>
      <c r="P241" s="252"/>
      <c r="Q241" s="252"/>
      <c r="R241" s="252"/>
      <c r="S241" s="252"/>
      <c r="T241" s="253"/>
      <c r="AT241" s="254" t="s">
        <v>140</v>
      </c>
      <c r="AU241" s="254" t="s">
        <v>85</v>
      </c>
      <c r="AV241" s="12" t="s">
        <v>85</v>
      </c>
      <c r="AW241" s="12" t="s">
        <v>39</v>
      </c>
      <c r="AX241" s="12" t="s">
        <v>75</v>
      </c>
      <c r="AY241" s="254" t="s">
        <v>131</v>
      </c>
    </row>
    <row r="242" s="12" customFormat="1">
      <c r="B242" s="244"/>
      <c r="C242" s="245"/>
      <c r="D242" s="235" t="s">
        <v>140</v>
      </c>
      <c r="E242" s="246" t="s">
        <v>21</v>
      </c>
      <c r="F242" s="247" t="s">
        <v>1009</v>
      </c>
      <c r="G242" s="245"/>
      <c r="H242" s="248">
        <v>19</v>
      </c>
      <c r="I242" s="249"/>
      <c r="J242" s="245"/>
      <c r="K242" s="245"/>
      <c r="L242" s="250"/>
      <c r="M242" s="251"/>
      <c r="N242" s="252"/>
      <c r="O242" s="252"/>
      <c r="P242" s="252"/>
      <c r="Q242" s="252"/>
      <c r="R242" s="252"/>
      <c r="S242" s="252"/>
      <c r="T242" s="253"/>
      <c r="AT242" s="254" t="s">
        <v>140</v>
      </c>
      <c r="AU242" s="254" t="s">
        <v>85</v>
      </c>
      <c r="AV242" s="12" t="s">
        <v>85</v>
      </c>
      <c r="AW242" s="12" t="s">
        <v>39</v>
      </c>
      <c r="AX242" s="12" t="s">
        <v>75</v>
      </c>
      <c r="AY242" s="254" t="s">
        <v>131</v>
      </c>
    </row>
    <row r="243" s="14" customFormat="1">
      <c r="B243" s="268"/>
      <c r="C243" s="269"/>
      <c r="D243" s="235" t="s">
        <v>140</v>
      </c>
      <c r="E243" s="270" t="s">
        <v>21</v>
      </c>
      <c r="F243" s="271" t="s">
        <v>208</v>
      </c>
      <c r="G243" s="269"/>
      <c r="H243" s="272">
        <v>581</v>
      </c>
      <c r="I243" s="273"/>
      <c r="J243" s="269"/>
      <c r="K243" s="269"/>
      <c r="L243" s="274"/>
      <c r="M243" s="275"/>
      <c r="N243" s="276"/>
      <c r="O243" s="276"/>
      <c r="P243" s="276"/>
      <c r="Q243" s="276"/>
      <c r="R243" s="276"/>
      <c r="S243" s="276"/>
      <c r="T243" s="277"/>
      <c r="AT243" s="278" t="s">
        <v>140</v>
      </c>
      <c r="AU243" s="278" t="s">
        <v>85</v>
      </c>
      <c r="AV243" s="14" t="s">
        <v>138</v>
      </c>
      <c r="AW243" s="14" t="s">
        <v>39</v>
      </c>
      <c r="AX243" s="14" t="s">
        <v>83</v>
      </c>
      <c r="AY243" s="278" t="s">
        <v>131</v>
      </c>
    </row>
    <row r="244" s="1" customFormat="1" ht="16.5" customHeight="1">
      <c r="B244" s="46"/>
      <c r="C244" s="279" t="s">
        <v>805</v>
      </c>
      <c r="D244" s="279" t="s">
        <v>288</v>
      </c>
      <c r="E244" s="280" t="s">
        <v>402</v>
      </c>
      <c r="F244" s="281" t="s">
        <v>403</v>
      </c>
      <c r="G244" s="282" t="s">
        <v>136</v>
      </c>
      <c r="H244" s="283">
        <v>378.012</v>
      </c>
      <c r="I244" s="284"/>
      <c r="J244" s="285">
        <f>ROUND(I244*H244,2)</f>
        <v>0</v>
      </c>
      <c r="K244" s="281" t="s">
        <v>137</v>
      </c>
      <c r="L244" s="286"/>
      <c r="M244" s="287" t="s">
        <v>21</v>
      </c>
      <c r="N244" s="288" t="s">
        <v>46</v>
      </c>
      <c r="O244" s="47"/>
      <c r="P244" s="230">
        <f>O244*H244</f>
        <v>0</v>
      </c>
      <c r="Q244" s="230">
        <v>0.14000000000000001</v>
      </c>
      <c r="R244" s="230">
        <f>Q244*H244</f>
        <v>52.921680000000002</v>
      </c>
      <c r="S244" s="230">
        <v>0</v>
      </c>
      <c r="T244" s="231">
        <f>S244*H244</f>
        <v>0</v>
      </c>
      <c r="AR244" s="24" t="s">
        <v>174</v>
      </c>
      <c r="AT244" s="24" t="s">
        <v>288</v>
      </c>
      <c r="AU244" s="24" t="s">
        <v>85</v>
      </c>
      <c r="AY244" s="24" t="s">
        <v>131</v>
      </c>
      <c r="BE244" s="232">
        <f>IF(N244="základní",J244,0)</f>
        <v>0</v>
      </c>
      <c r="BF244" s="232">
        <f>IF(N244="snížená",J244,0)</f>
        <v>0</v>
      </c>
      <c r="BG244" s="232">
        <f>IF(N244="zákl. přenesená",J244,0)</f>
        <v>0</v>
      </c>
      <c r="BH244" s="232">
        <f>IF(N244="sníž. přenesená",J244,0)</f>
        <v>0</v>
      </c>
      <c r="BI244" s="232">
        <f>IF(N244="nulová",J244,0)</f>
        <v>0</v>
      </c>
      <c r="BJ244" s="24" t="s">
        <v>83</v>
      </c>
      <c r="BK244" s="232">
        <f>ROUND(I244*H244,2)</f>
        <v>0</v>
      </c>
      <c r="BL244" s="24" t="s">
        <v>138</v>
      </c>
      <c r="BM244" s="24" t="s">
        <v>1010</v>
      </c>
    </row>
    <row r="245" s="12" customFormat="1">
      <c r="B245" s="244"/>
      <c r="C245" s="245"/>
      <c r="D245" s="235" t="s">
        <v>140</v>
      </c>
      <c r="E245" s="246" t="s">
        <v>21</v>
      </c>
      <c r="F245" s="247" t="s">
        <v>1008</v>
      </c>
      <c r="G245" s="245"/>
      <c r="H245" s="248">
        <v>562</v>
      </c>
      <c r="I245" s="249"/>
      <c r="J245" s="245"/>
      <c r="K245" s="245"/>
      <c r="L245" s="250"/>
      <c r="M245" s="251"/>
      <c r="N245" s="252"/>
      <c r="O245" s="252"/>
      <c r="P245" s="252"/>
      <c r="Q245" s="252"/>
      <c r="R245" s="252"/>
      <c r="S245" s="252"/>
      <c r="T245" s="253"/>
      <c r="AT245" s="254" t="s">
        <v>140</v>
      </c>
      <c r="AU245" s="254" t="s">
        <v>85</v>
      </c>
      <c r="AV245" s="12" t="s">
        <v>85</v>
      </c>
      <c r="AW245" s="12" t="s">
        <v>39</v>
      </c>
      <c r="AX245" s="12" t="s">
        <v>75</v>
      </c>
      <c r="AY245" s="254" t="s">
        <v>131</v>
      </c>
    </row>
    <row r="246" s="12" customFormat="1">
      <c r="B246" s="244"/>
      <c r="C246" s="245"/>
      <c r="D246" s="235" t="s">
        <v>140</v>
      </c>
      <c r="E246" s="246" t="s">
        <v>21</v>
      </c>
      <c r="F246" s="247" t="s">
        <v>1011</v>
      </c>
      <c r="G246" s="245"/>
      <c r="H246" s="248">
        <v>-191.40000000000001</v>
      </c>
      <c r="I246" s="249"/>
      <c r="J246" s="245"/>
      <c r="K246" s="245"/>
      <c r="L246" s="250"/>
      <c r="M246" s="251"/>
      <c r="N246" s="252"/>
      <c r="O246" s="252"/>
      <c r="P246" s="252"/>
      <c r="Q246" s="252"/>
      <c r="R246" s="252"/>
      <c r="S246" s="252"/>
      <c r="T246" s="253"/>
      <c r="AT246" s="254" t="s">
        <v>140</v>
      </c>
      <c r="AU246" s="254" t="s">
        <v>85</v>
      </c>
      <c r="AV246" s="12" t="s">
        <v>85</v>
      </c>
      <c r="AW246" s="12" t="s">
        <v>39</v>
      </c>
      <c r="AX246" s="12" t="s">
        <v>75</v>
      </c>
      <c r="AY246" s="254" t="s">
        <v>131</v>
      </c>
    </row>
    <row r="247" s="13" customFormat="1">
      <c r="B247" s="257"/>
      <c r="C247" s="258"/>
      <c r="D247" s="235" t="s">
        <v>140</v>
      </c>
      <c r="E247" s="259" t="s">
        <v>21</v>
      </c>
      <c r="F247" s="260" t="s">
        <v>203</v>
      </c>
      <c r="G247" s="258"/>
      <c r="H247" s="261">
        <v>370.60000000000002</v>
      </c>
      <c r="I247" s="262"/>
      <c r="J247" s="258"/>
      <c r="K247" s="258"/>
      <c r="L247" s="263"/>
      <c r="M247" s="264"/>
      <c r="N247" s="265"/>
      <c r="O247" s="265"/>
      <c r="P247" s="265"/>
      <c r="Q247" s="265"/>
      <c r="R247" s="265"/>
      <c r="S247" s="265"/>
      <c r="T247" s="266"/>
      <c r="AT247" s="267" t="s">
        <v>140</v>
      </c>
      <c r="AU247" s="267" t="s">
        <v>85</v>
      </c>
      <c r="AV247" s="13" t="s">
        <v>149</v>
      </c>
      <c r="AW247" s="13" t="s">
        <v>39</v>
      </c>
      <c r="AX247" s="13" t="s">
        <v>75</v>
      </c>
      <c r="AY247" s="267" t="s">
        <v>131</v>
      </c>
    </row>
    <row r="248" s="12" customFormat="1">
      <c r="B248" s="244"/>
      <c r="C248" s="245"/>
      <c r="D248" s="235" t="s">
        <v>140</v>
      </c>
      <c r="E248" s="246" t="s">
        <v>21</v>
      </c>
      <c r="F248" s="247" t="s">
        <v>1012</v>
      </c>
      <c r="G248" s="245"/>
      <c r="H248" s="248">
        <v>378.012</v>
      </c>
      <c r="I248" s="249"/>
      <c r="J248" s="245"/>
      <c r="K248" s="245"/>
      <c r="L248" s="250"/>
      <c r="M248" s="251"/>
      <c r="N248" s="252"/>
      <c r="O248" s="252"/>
      <c r="P248" s="252"/>
      <c r="Q248" s="252"/>
      <c r="R248" s="252"/>
      <c r="S248" s="252"/>
      <c r="T248" s="253"/>
      <c r="AT248" s="254" t="s">
        <v>140</v>
      </c>
      <c r="AU248" s="254" t="s">
        <v>85</v>
      </c>
      <c r="AV248" s="12" t="s">
        <v>85</v>
      </c>
      <c r="AW248" s="12" t="s">
        <v>39</v>
      </c>
      <c r="AX248" s="12" t="s">
        <v>83</v>
      </c>
      <c r="AY248" s="254" t="s">
        <v>131</v>
      </c>
    </row>
    <row r="249" s="1" customFormat="1" ht="16.5" customHeight="1">
      <c r="B249" s="46"/>
      <c r="C249" s="279" t="s">
        <v>401</v>
      </c>
      <c r="D249" s="279" t="s">
        <v>288</v>
      </c>
      <c r="E249" s="280" t="s">
        <v>408</v>
      </c>
      <c r="F249" s="281" t="s">
        <v>409</v>
      </c>
      <c r="G249" s="282" t="s">
        <v>136</v>
      </c>
      <c r="H249" s="283">
        <v>19.379999999999999</v>
      </c>
      <c r="I249" s="284"/>
      <c r="J249" s="285">
        <f>ROUND(I249*H249,2)</f>
        <v>0</v>
      </c>
      <c r="K249" s="281" t="s">
        <v>137</v>
      </c>
      <c r="L249" s="286"/>
      <c r="M249" s="287" t="s">
        <v>21</v>
      </c>
      <c r="N249" s="288" t="s">
        <v>46</v>
      </c>
      <c r="O249" s="47"/>
      <c r="P249" s="230">
        <f>O249*H249</f>
        <v>0</v>
      </c>
      <c r="Q249" s="230">
        <v>0.13</v>
      </c>
      <c r="R249" s="230">
        <f>Q249*H249</f>
        <v>2.5194000000000001</v>
      </c>
      <c r="S249" s="230">
        <v>0</v>
      </c>
      <c r="T249" s="231">
        <f>S249*H249</f>
        <v>0</v>
      </c>
      <c r="AR249" s="24" t="s">
        <v>174</v>
      </c>
      <c r="AT249" s="24" t="s">
        <v>288</v>
      </c>
      <c r="AU249" s="24" t="s">
        <v>85</v>
      </c>
      <c r="AY249" s="24" t="s">
        <v>131</v>
      </c>
      <c r="BE249" s="232">
        <f>IF(N249="základní",J249,0)</f>
        <v>0</v>
      </c>
      <c r="BF249" s="232">
        <f>IF(N249="snížená",J249,0)</f>
        <v>0</v>
      </c>
      <c r="BG249" s="232">
        <f>IF(N249="zákl. přenesená",J249,0)</f>
        <v>0</v>
      </c>
      <c r="BH249" s="232">
        <f>IF(N249="sníž. přenesená",J249,0)</f>
        <v>0</v>
      </c>
      <c r="BI249" s="232">
        <f>IF(N249="nulová",J249,0)</f>
        <v>0</v>
      </c>
      <c r="BJ249" s="24" t="s">
        <v>83</v>
      </c>
      <c r="BK249" s="232">
        <f>ROUND(I249*H249,2)</f>
        <v>0</v>
      </c>
      <c r="BL249" s="24" t="s">
        <v>138</v>
      </c>
      <c r="BM249" s="24" t="s">
        <v>1013</v>
      </c>
    </row>
    <row r="250" s="1" customFormat="1">
      <c r="B250" s="46"/>
      <c r="C250" s="74"/>
      <c r="D250" s="235" t="s">
        <v>411</v>
      </c>
      <c r="E250" s="74"/>
      <c r="F250" s="255" t="s">
        <v>412</v>
      </c>
      <c r="G250" s="74"/>
      <c r="H250" s="74"/>
      <c r="I250" s="191"/>
      <c r="J250" s="74"/>
      <c r="K250" s="74"/>
      <c r="L250" s="72"/>
      <c r="M250" s="256"/>
      <c r="N250" s="47"/>
      <c r="O250" s="47"/>
      <c r="P250" s="47"/>
      <c r="Q250" s="47"/>
      <c r="R250" s="47"/>
      <c r="S250" s="47"/>
      <c r="T250" s="95"/>
      <c r="AT250" s="24" t="s">
        <v>411</v>
      </c>
      <c r="AU250" s="24" t="s">
        <v>85</v>
      </c>
    </row>
    <row r="251" s="12" customFormat="1">
      <c r="B251" s="244"/>
      <c r="C251" s="245"/>
      <c r="D251" s="235" t="s">
        <v>140</v>
      </c>
      <c r="E251" s="246" t="s">
        <v>21</v>
      </c>
      <c r="F251" s="247" t="s">
        <v>1009</v>
      </c>
      <c r="G251" s="245"/>
      <c r="H251" s="248">
        <v>19</v>
      </c>
      <c r="I251" s="249"/>
      <c r="J251" s="245"/>
      <c r="K251" s="245"/>
      <c r="L251" s="250"/>
      <c r="M251" s="251"/>
      <c r="N251" s="252"/>
      <c r="O251" s="252"/>
      <c r="P251" s="252"/>
      <c r="Q251" s="252"/>
      <c r="R251" s="252"/>
      <c r="S251" s="252"/>
      <c r="T251" s="253"/>
      <c r="AT251" s="254" t="s">
        <v>140</v>
      </c>
      <c r="AU251" s="254" t="s">
        <v>85</v>
      </c>
      <c r="AV251" s="12" t="s">
        <v>85</v>
      </c>
      <c r="AW251" s="12" t="s">
        <v>39</v>
      </c>
      <c r="AX251" s="12" t="s">
        <v>75</v>
      </c>
      <c r="AY251" s="254" t="s">
        <v>131</v>
      </c>
    </row>
    <row r="252" s="13" customFormat="1">
      <c r="B252" s="257"/>
      <c r="C252" s="258"/>
      <c r="D252" s="235" t="s">
        <v>140</v>
      </c>
      <c r="E252" s="259" t="s">
        <v>21</v>
      </c>
      <c r="F252" s="260" t="s">
        <v>203</v>
      </c>
      <c r="G252" s="258"/>
      <c r="H252" s="261">
        <v>19</v>
      </c>
      <c r="I252" s="262"/>
      <c r="J252" s="258"/>
      <c r="K252" s="258"/>
      <c r="L252" s="263"/>
      <c r="M252" s="264"/>
      <c r="N252" s="265"/>
      <c r="O252" s="265"/>
      <c r="P252" s="265"/>
      <c r="Q252" s="265"/>
      <c r="R252" s="265"/>
      <c r="S252" s="265"/>
      <c r="T252" s="266"/>
      <c r="AT252" s="267" t="s">
        <v>140</v>
      </c>
      <c r="AU252" s="267" t="s">
        <v>85</v>
      </c>
      <c r="AV252" s="13" t="s">
        <v>149</v>
      </c>
      <c r="AW252" s="13" t="s">
        <v>39</v>
      </c>
      <c r="AX252" s="13" t="s">
        <v>75</v>
      </c>
      <c r="AY252" s="267" t="s">
        <v>131</v>
      </c>
    </row>
    <row r="253" s="12" customFormat="1">
      <c r="B253" s="244"/>
      <c r="C253" s="245"/>
      <c r="D253" s="235" t="s">
        <v>140</v>
      </c>
      <c r="E253" s="246" t="s">
        <v>21</v>
      </c>
      <c r="F253" s="247" t="s">
        <v>1014</v>
      </c>
      <c r="G253" s="245"/>
      <c r="H253" s="248">
        <v>19.379999999999999</v>
      </c>
      <c r="I253" s="249"/>
      <c r="J253" s="245"/>
      <c r="K253" s="245"/>
      <c r="L253" s="250"/>
      <c r="M253" s="251"/>
      <c r="N253" s="252"/>
      <c r="O253" s="252"/>
      <c r="P253" s="252"/>
      <c r="Q253" s="252"/>
      <c r="R253" s="252"/>
      <c r="S253" s="252"/>
      <c r="T253" s="253"/>
      <c r="AT253" s="254" t="s">
        <v>140</v>
      </c>
      <c r="AU253" s="254" t="s">
        <v>85</v>
      </c>
      <c r="AV253" s="12" t="s">
        <v>85</v>
      </c>
      <c r="AW253" s="12" t="s">
        <v>39</v>
      </c>
      <c r="AX253" s="12" t="s">
        <v>83</v>
      </c>
      <c r="AY253" s="254" t="s">
        <v>131</v>
      </c>
    </row>
    <row r="254" s="1" customFormat="1" ht="63.75" customHeight="1">
      <c r="B254" s="46"/>
      <c r="C254" s="221" t="s">
        <v>407</v>
      </c>
      <c r="D254" s="221" t="s">
        <v>133</v>
      </c>
      <c r="E254" s="222" t="s">
        <v>415</v>
      </c>
      <c r="F254" s="223" t="s">
        <v>1015</v>
      </c>
      <c r="G254" s="224" t="s">
        <v>136</v>
      </c>
      <c r="H254" s="225">
        <v>460</v>
      </c>
      <c r="I254" s="226"/>
      <c r="J254" s="227">
        <f>ROUND(I254*H254,2)</f>
        <v>0</v>
      </c>
      <c r="K254" s="223" t="s">
        <v>137</v>
      </c>
      <c r="L254" s="72"/>
      <c r="M254" s="228" t="s">
        <v>21</v>
      </c>
      <c r="N254" s="229" t="s">
        <v>46</v>
      </c>
      <c r="O254" s="47"/>
      <c r="P254" s="230">
        <f>O254*H254</f>
        <v>0</v>
      </c>
      <c r="Q254" s="230">
        <v>0.10362</v>
      </c>
      <c r="R254" s="230">
        <f>Q254*H254</f>
        <v>47.665199999999999</v>
      </c>
      <c r="S254" s="230">
        <v>0</v>
      </c>
      <c r="T254" s="231">
        <f>S254*H254</f>
        <v>0</v>
      </c>
      <c r="AR254" s="24" t="s">
        <v>138</v>
      </c>
      <c r="AT254" s="24" t="s">
        <v>133</v>
      </c>
      <c r="AU254" s="24" t="s">
        <v>85</v>
      </c>
      <c r="AY254" s="24" t="s">
        <v>131</v>
      </c>
      <c r="BE254" s="232">
        <f>IF(N254="základní",J254,0)</f>
        <v>0</v>
      </c>
      <c r="BF254" s="232">
        <f>IF(N254="snížená",J254,0)</f>
        <v>0</v>
      </c>
      <c r="BG254" s="232">
        <f>IF(N254="zákl. přenesená",J254,0)</f>
        <v>0</v>
      </c>
      <c r="BH254" s="232">
        <f>IF(N254="sníž. přenesená",J254,0)</f>
        <v>0</v>
      </c>
      <c r="BI254" s="232">
        <f>IF(N254="nulová",J254,0)</f>
        <v>0</v>
      </c>
      <c r="BJ254" s="24" t="s">
        <v>83</v>
      </c>
      <c r="BK254" s="232">
        <f>ROUND(I254*H254,2)</f>
        <v>0</v>
      </c>
      <c r="BL254" s="24" t="s">
        <v>138</v>
      </c>
      <c r="BM254" s="24" t="s">
        <v>1016</v>
      </c>
    </row>
    <row r="255" s="11" customFormat="1">
      <c r="B255" s="233"/>
      <c r="C255" s="234"/>
      <c r="D255" s="235" t="s">
        <v>140</v>
      </c>
      <c r="E255" s="236" t="s">
        <v>21</v>
      </c>
      <c r="F255" s="237" t="s">
        <v>989</v>
      </c>
      <c r="G255" s="234"/>
      <c r="H255" s="236" t="s">
        <v>21</v>
      </c>
      <c r="I255" s="238"/>
      <c r="J255" s="234"/>
      <c r="K255" s="234"/>
      <c r="L255" s="239"/>
      <c r="M255" s="240"/>
      <c r="N255" s="241"/>
      <c r="O255" s="241"/>
      <c r="P255" s="241"/>
      <c r="Q255" s="241"/>
      <c r="R255" s="241"/>
      <c r="S255" s="241"/>
      <c r="T255" s="242"/>
      <c r="AT255" s="243" t="s">
        <v>140</v>
      </c>
      <c r="AU255" s="243" t="s">
        <v>85</v>
      </c>
      <c r="AV255" s="11" t="s">
        <v>83</v>
      </c>
      <c r="AW255" s="11" t="s">
        <v>39</v>
      </c>
      <c r="AX255" s="11" t="s">
        <v>75</v>
      </c>
      <c r="AY255" s="243" t="s">
        <v>131</v>
      </c>
    </row>
    <row r="256" s="12" customFormat="1">
      <c r="B256" s="244"/>
      <c r="C256" s="245"/>
      <c r="D256" s="235" t="s">
        <v>140</v>
      </c>
      <c r="E256" s="246" t="s">
        <v>21</v>
      </c>
      <c r="F256" s="247" t="s">
        <v>1017</v>
      </c>
      <c r="G256" s="245"/>
      <c r="H256" s="248">
        <v>21</v>
      </c>
      <c r="I256" s="249"/>
      <c r="J256" s="245"/>
      <c r="K256" s="245"/>
      <c r="L256" s="250"/>
      <c r="M256" s="251"/>
      <c r="N256" s="252"/>
      <c r="O256" s="252"/>
      <c r="P256" s="252"/>
      <c r="Q256" s="252"/>
      <c r="R256" s="252"/>
      <c r="S256" s="252"/>
      <c r="T256" s="253"/>
      <c r="AT256" s="254" t="s">
        <v>140</v>
      </c>
      <c r="AU256" s="254" t="s">
        <v>85</v>
      </c>
      <c r="AV256" s="12" t="s">
        <v>85</v>
      </c>
      <c r="AW256" s="12" t="s">
        <v>39</v>
      </c>
      <c r="AX256" s="12" t="s">
        <v>75</v>
      </c>
      <c r="AY256" s="254" t="s">
        <v>131</v>
      </c>
    </row>
    <row r="257" s="12" customFormat="1">
      <c r="B257" s="244"/>
      <c r="C257" s="245"/>
      <c r="D257" s="235" t="s">
        <v>140</v>
      </c>
      <c r="E257" s="246" t="s">
        <v>21</v>
      </c>
      <c r="F257" s="247" t="s">
        <v>1018</v>
      </c>
      <c r="G257" s="245"/>
      <c r="H257" s="248">
        <v>101</v>
      </c>
      <c r="I257" s="249"/>
      <c r="J257" s="245"/>
      <c r="K257" s="245"/>
      <c r="L257" s="250"/>
      <c r="M257" s="251"/>
      <c r="N257" s="252"/>
      <c r="O257" s="252"/>
      <c r="P257" s="252"/>
      <c r="Q257" s="252"/>
      <c r="R257" s="252"/>
      <c r="S257" s="252"/>
      <c r="T257" s="253"/>
      <c r="AT257" s="254" t="s">
        <v>140</v>
      </c>
      <c r="AU257" s="254" t="s">
        <v>85</v>
      </c>
      <c r="AV257" s="12" t="s">
        <v>85</v>
      </c>
      <c r="AW257" s="12" t="s">
        <v>39</v>
      </c>
      <c r="AX257" s="12" t="s">
        <v>75</v>
      </c>
      <c r="AY257" s="254" t="s">
        <v>131</v>
      </c>
    </row>
    <row r="258" s="12" customFormat="1">
      <c r="B258" s="244"/>
      <c r="C258" s="245"/>
      <c r="D258" s="235" t="s">
        <v>140</v>
      </c>
      <c r="E258" s="246" t="s">
        <v>21</v>
      </c>
      <c r="F258" s="247" t="s">
        <v>1019</v>
      </c>
      <c r="G258" s="245"/>
      <c r="H258" s="248">
        <v>338</v>
      </c>
      <c r="I258" s="249"/>
      <c r="J258" s="245"/>
      <c r="K258" s="245"/>
      <c r="L258" s="250"/>
      <c r="M258" s="251"/>
      <c r="N258" s="252"/>
      <c r="O258" s="252"/>
      <c r="P258" s="252"/>
      <c r="Q258" s="252"/>
      <c r="R258" s="252"/>
      <c r="S258" s="252"/>
      <c r="T258" s="253"/>
      <c r="AT258" s="254" t="s">
        <v>140</v>
      </c>
      <c r="AU258" s="254" t="s">
        <v>85</v>
      </c>
      <c r="AV258" s="12" t="s">
        <v>85</v>
      </c>
      <c r="AW258" s="12" t="s">
        <v>39</v>
      </c>
      <c r="AX258" s="12" t="s">
        <v>75</v>
      </c>
      <c r="AY258" s="254" t="s">
        <v>131</v>
      </c>
    </row>
    <row r="259" s="14" customFormat="1">
      <c r="B259" s="268"/>
      <c r="C259" s="269"/>
      <c r="D259" s="235" t="s">
        <v>140</v>
      </c>
      <c r="E259" s="270" t="s">
        <v>21</v>
      </c>
      <c r="F259" s="271" t="s">
        <v>208</v>
      </c>
      <c r="G259" s="269"/>
      <c r="H259" s="272">
        <v>460</v>
      </c>
      <c r="I259" s="273"/>
      <c r="J259" s="269"/>
      <c r="K259" s="269"/>
      <c r="L259" s="274"/>
      <c r="M259" s="275"/>
      <c r="N259" s="276"/>
      <c r="O259" s="276"/>
      <c r="P259" s="276"/>
      <c r="Q259" s="276"/>
      <c r="R259" s="276"/>
      <c r="S259" s="276"/>
      <c r="T259" s="277"/>
      <c r="AT259" s="278" t="s">
        <v>140</v>
      </c>
      <c r="AU259" s="278" t="s">
        <v>85</v>
      </c>
      <c r="AV259" s="14" t="s">
        <v>138</v>
      </c>
      <c r="AW259" s="14" t="s">
        <v>39</v>
      </c>
      <c r="AX259" s="14" t="s">
        <v>83</v>
      </c>
      <c r="AY259" s="278" t="s">
        <v>131</v>
      </c>
    </row>
    <row r="260" s="1" customFormat="1" ht="25.5" customHeight="1">
      <c r="B260" s="46"/>
      <c r="C260" s="279" t="s">
        <v>414</v>
      </c>
      <c r="D260" s="279" t="s">
        <v>288</v>
      </c>
      <c r="E260" s="280" t="s">
        <v>423</v>
      </c>
      <c r="F260" s="281" t="s">
        <v>424</v>
      </c>
      <c r="G260" s="282" t="s">
        <v>136</v>
      </c>
      <c r="H260" s="283">
        <v>21.420000000000002</v>
      </c>
      <c r="I260" s="284"/>
      <c r="J260" s="285">
        <f>ROUND(I260*H260,2)</f>
        <v>0</v>
      </c>
      <c r="K260" s="281" t="s">
        <v>137</v>
      </c>
      <c r="L260" s="286"/>
      <c r="M260" s="287" t="s">
        <v>21</v>
      </c>
      <c r="N260" s="288" t="s">
        <v>46</v>
      </c>
      <c r="O260" s="47"/>
      <c r="P260" s="230">
        <f>O260*H260</f>
        <v>0</v>
      </c>
      <c r="Q260" s="230">
        <v>0.185</v>
      </c>
      <c r="R260" s="230">
        <f>Q260*H260</f>
        <v>3.9627000000000003</v>
      </c>
      <c r="S260" s="230">
        <v>0</v>
      </c>
      <c r="T260" s="231">
        <f>S260*H260</f>
        <v>0</v>
      </c>
      <c r="AR260" s="24" t="s">
        <v>174</v>
      </c>
      <c r="AT260" s="24" t="s">
        <v>288</v>
      </c>
      <c r="AU260" s="24" t="s">
        <v>85</v>
      </c>
      <c r="AY260" s="24" t="s">
        <v>131</v>
      </c>
      <c r="BE260" s="232">
        <f>IF(N260="základní",J260,0)</f>
        <v>0</v>
      </c>
      <c r="BF260" s="232">
        <f>IF(N260="snížená",J260,0)</f>
        <v>0</v>
      </c>
      <c r="BG260" s="232">
        <f>IF(N260="zákl. přenesená",J260,0)</f>
        <v>0</v>
      </c>
      <c r="BH260" s="232">
        <f>IF(N260="sníž. přenesená",J260,0)</f>
        <v>0</v>
      </c>
      <c r="BI260" s="232">
        <f>IF(N260="nulová",J260,0)</f>
        <v>0</v>
      </c>
      <c r="BJ260" s="24" t="s">
        <v>83</v>
      </c>
      <c r="BK260" s="232">
        <f>ROUND(I260*H260,2)</f>
        <v>0</v>
      </c>
      <c r="BL260" s="24" t="s">
        <v>138</v>
      </c>
      <c r="BM260" s="24" t="s">
        <v>1020</v>
      </c>
    </row>
    <row r="261" s="12" customFormat="1">
      <c r="B261" s="244"/>
      <c r="C261" s="245"/>
      <c r="D261" s="235" t="s">
        <v>140</v>
      </c>
      <c r="E261" s="246" t="s">
        <v>21</v>
      </c>
      <c r="F261" s="247" t="s">
        <v>1017</v>
      </c>
      <c r="G261" s="245"/>
      <c r="H261" s="248">
        <v>21</v>
      </c>
      <c r="I261" s="249"/>
      <c r="J261" s="245"/>
      <c r="K261" s="245"/>
      <c r="L261" s="250"/>
      <c r="M261" s="251"/>
      <c r="N261" s="252"/>
      <c r="O261" s="252"/>
      <c r="P261" s="252"/>
      <c r="Q261" s="252"/>
      <c r="R261" s="252"/>
      <c r="S261" s="252"/>
      <c r="T261" s="253"/>
      <c r="AT261" s="254" t="s">
        <v>140</v>
      </c>
      <c r="AU261" s="254" t="s">
        <v>85</v>
      </c>
      <c r="AV261" s="12" t="s">
        <v>85</v>
      </c>
      <c r="AW261" s="12" t="s">
        <v>39</v>
      </c>
      <c r="AX261" s="12" t="s">
        <v>75</v>
      </c>
      <c r="AY261" s="254" t="s">
        <v>131</v>
      </c>
    </row>
    <row r="262" s="13" customFormat="1">
      <c r="B262" s="257"/>
      <c r="C262" s="258"/>
      <c r="D262" s="235" t="s">
        <v>140</v>
      </c>
      <c r="E262" s="259" t="s">
        <v>21</v>
      </c>
      <c r="F262" s="260" t="s">
        <v>203</v>
      </c>
      <c r="G262" s="258"/>
      <c r="H262" s="261">
        <v>21</v>
      </c>
      <c r="I262" s="262"/>
      <c r="J262" s="258"/>
      <c r="K262" s="258"/>
      <c r="L262" s="263"/>
      <c r="M262" s="264"/>
      <c r="N262" s="265"/>
      <c r="O262" s="265"/>
      <c r="P262" s="265"/>
      <c r="Q262" s="265"/>
      <c r="R262" s="265"/>
      <c r="S262" s="265"/>
      <c r="T262" s="266"/>
      <c r="AT262" s="267" t="s">
        <v>140</v>
      </c>
      <c r="AU262" s="267" t="s">
        <v>85</v>
      </c>
      <c r="AV262" s="13" t="s">
        <v>149</v>
      </c>
      <c r="AW262" s="13" t="s">
        <v>39</v>
      </c>
      <c r="AX262" s="13" t="s">
        <v>75</v>
      </c>
      <c r="AY262" s="267" t="s">
        <v>131</v>
      </c>
    </row>
    <row r="263" s="12" customFormat="1">
      <c r="B263" s="244"/>
      <c r="C263" s="245"/>
      <c r="D263" s="235" t="s">
        <v>140</v>
      </c>
      <c r="E263" s="246" t="s">
        <v>21</v>
      </c>
      <c r="F263" s="247" t="s">
        <v>1021</v>
      </c>
      <c r="G263" s="245"/>
      <c r="H263" s="248">
        <v>21.420000000000002</v>
      </c>
      <c r="I263" s="249"/>
      <c r="J263" s="245"/>
      <c r="K263" s="245"/>
      <c r="L263" s="250"/>
      <c r="M263" s="251"/>
      <c r="N263" s="252"/>
      <c r="O263" s="252"/>
      <c r="P263" s="252"/>
      <c r="Q263" s="252"/>
      <c r="R263" s="252"/>
      <c r="S263" s="252"/>
      <c r="T263" s="253"/>
      <c r="AT263" s="254" t="s">
        <v>140</v>
      </c>
      <c r="AU263" s="254" t="s">
        <v>85</v>
      </c>
      <c r="AV263" s="12" t="s">
        <v>85</v>
      </c>
      <c r="AW263" s="12" t="s">
        <v>39</v>
      </c>
      <c r="AX263" s="12" t="s">
        <v>83</v>
      </c>
      <c r="AY263" s="254" t="s">
        <v>131</v>
      </c>
    </row>
    <row r="264" s="1" customFormat="1" ht="16.5" customHeight="1">
      <c r="B264" s="46"/>
      <c r="C264" s="279" t="s">
        <v>422</v>
      </c>
      <c r="D264" s="279" t="s">
        <v>288</v>
      </c>
      <c r="E264" s="280" t="s">
        <v>428</v>
      </c>
      <c r="F264" s="281" t="s">
        <v>429</v>
      </c>
      <c r="G264" s="282" t="s">
        <v>136</v>
      </c>
      <c r="H264" s="283">
        <v>344.75999999999999</v>
      </c>
      <c r="I264" s="284"/>
      <c r="J264" s="285">
        <f>ROUND(I264*H264,2)</f>
        <v>0</v>
      </c>
      <c r="K264" s="281" t="s">
        <v>137</v>
      </c>
      <c r="L264" s="286"/>
      <c r="M264" s="287" t="s">
        <v>21</v>
      </c>
      <c r="N264" s="288" t="s">
        <v>46</v>
      </c>
      <c r="O264" s="47"/>
      <c r="P264" s="230">
        <f>O264*H264</f>
        <v>0</v>
      </c>
      <c r="Q264" s="230">
        <v>0.183</v>
      </c>
      <c r="R264" s="230">
        <f>Q264*H264</f>
        <v>63.091079999999998</v>
      </c>
      <c r="S264" s="230">
        <v>0</v>
      </c>
      <c r="T264" s="231">
        <f>S264*H264</f>
        <v>0</v>
      </c>
      <c r="AR264" s="24" t="s">
        <v>174</v>
      </c>
      <c r="AT264" s="24" t="s">
        <v>288</v>
      </c>
      <c r="AU264" s="24" t="s">
        <v>85</v>
      </c>
      <c r="AY264" s="24" t="s">
        <v>131</v>
      </c>
      <c r="BE264" s="232">
        <f>IF(N264="základní",J264,0)</f>
        <v>0</v>
      </c>
      <c r="BF264" s="232">
        <f>IF(N264="snížená",J264,0)</f>
        <v>0</v>
      </c>
      <c r="BG264" s="232">
        <f>IF(N264="zákl. přenesená",J264,0)</f>
        <v>0</v>
      </c>
      <c r="BH264" s="232">
        <f>IF(N264="sníž. přenesená",J264,0)</f>
        <v>0</v>
      </c>
      <c r="BI264" s="232">
        <f>IF(N264="nulová",J264,0)</f>
        <v>0</v>
      </c>
      <c r="BJ264" s="24" t="s">
        <v>83</v>
      </c>
      <c r="BK264" s="232">
        <f>ROUND(I264*H264,2)</f>
        <v>0</v>
      </c>
      <c r="BL264" s="24" t="s">
        <v>138</v>
      </c>
      <c r="BM264" s="24" t="s">
        <v>1022</v>
      </c>
    </row>
    <row r="265" s="12" customFormat="1">
      <c r="B265" s="244"/>
      <c r="C265" s="245"/>
      <c r="D265" s="235" t="s">
        <v>140</v>
      </c>
      <c r="E265" s="246" t="s">
        <v>21</v>
      </c>
      <c r="F265" s="247" t="s">
        <v>1019</v>
      </c>
      <c r="G265" s="245"/>
      <c r="H265" s="248">
        <v>338</v>
      </c>
      <c r="I265" s="249"/>
      <c r="J265" s="245"/>
      <c r="K265" s="245"/>
      <c r="L265" s="250"/>
      <c r="M265" s="251"/>
      <c r="N265" s="252"/>
      <c r="O265" s="252"/>
      <c r="P265" s="252"/>
      <c r="Q265" s="252"/>
      <c r="R265" s="252"/>
      <c r="S265" s="252"/>
      <c r="T265" s="253"/>
      <c r="AT265" s="254" t="s">
        <v>140</v>
      </c>
      <c r="AU265" s="254" t="s">
        <v>85</v>
      </c>
      <c r="AV265" s="12" t="s">
        <v>85</v>
      </c>
      <c r="AW265" s="12" t="s">
        <v>39</v>
      </c>
      <c r="AX265" s="12" t="s">
        <v>75</v>
      </c>
      <c r="AY265" s="254" t="s">
        <v>131</v>
      </c>
    </row>
    <row r="266" s="13" customFormat="1">
      <c r="B266" s="257"/>
      <c r="C266" s="258"/>
      <c r="D266" s="235" t="s">
        <v>140</v>
      </c>
      <c r="E266" s="259" t="s">
        <v>21</v>
      </c>
      <c r="F266" s="260" t="s">
        <v>203</v>
      </c>
      <c r="G266" s="258"/>
      <c r="H266" s="261">
        <v>338</v>
      </c>
      <c r="I266" s="262"/>
      <c r="J266" s="258"/>
      <c r="K266" s="258"/>
      <c r="L266" s="263"/>
      <c r="M266" s="264"/>
      <c r="N266" s="265"/>
      <c r="O266" s="265"/>
      <c r="P266" s="265"/>
      <c r="Q266" s="265"/>
      <c r="R266" s="265"/>
      <c r="S266" s="265"/>
      <c r="T266" s="266"/>
      <c r="AT266" s="267" t="s">
        <v>140</v>
      </c>
      <c r="AU266" s="267" t="s">
        <v>85</v>
      </c>
      <c r="AV266" s="13" t="s">
        <v>149</v>
      </c>
      <c r="AW266" s="13" t="s">
        <v>39</v>
      </c>
      <c r="AX266" s="13" t="s">
        <v>75</v>
      </c>
      <c r="AY266" s="267" t="s">
        <v>131</v>
      </c>
    </row>
    <row r="267" s="12" customFormat="1">
      <c r="B267" s="244"/>
      <c r="C267" s="245"/>
      <c r="D267" s="235" t="s">
        <v>140</v>
      </c>
      <c r="E267" s="246" t="s">
        <v>21</v>
      </c>
      <c r="F267" s="247" t="s">
        <v>1023</v>
      </c>
      <c r="G267" s="245"/>
      <c r="H267" s="248">
        <v>344.75999999999999</v>
      </c>
      <c r="I267" s="249"/>
      <c r="J267" s="245"/>
      <c r="K267" s="245"/>
      <c r="L267" s="250"/>
      <c r="M267" s="251"/>
      <c r="N267" s="252"/>
      <c r="O267" s="252"/>
      <c r="P267" s="252"/>
      <c r="Q267" s="252"/>
      <c r="R267" s="252"/>
      <c r="S267" s="252"/>
      <c r="T267" s="253"/>
      <c r="AT267" s="254" t="s">
        <v>140</v>
      </c>
      <c r="AU267" s="254" t="s">
        <v>85</v>
      </c>
      <c r="AV267" s="12" t="s">
        <v>85</v>
      </c>
      <c r="AW267" s="12" t="s">
        <v>39</v>
      </c>
      <c r="AX267" s="12" t="s">
        <v>83</v>
      </c>
      <c r="AY267" s="254" t="s">
        <v>131</v>
      </c>
    </row>
    <row r="268" s="1" customFormat="1" ht="16.5" customHeight="1">
      <c r="B268" s="46"/>
      <c r="C268" s="279" t="s">
        <v>427</v>
      </c>
      <c r="D268" s="279" t="s">
        <v>288</v>
      </c>
      <c r="E268" s="280" t="s">
        <v>433</v>
      </c>
      <c r="F268" s="281" t="s">
        <v>434</v>
      </c>
      <c r="G268" s="282" t="s">
        <v>136</v>
      </c>
      <c r="H268" s="283">
        <v>103.02</v>
      </c>
      <c r="I268" s="284"/>
      <c r="J268" s="285">
        <f>ROUND(I268*H268,2)</f>
        <v>0</v>
      </c>
      <c r="K268" s="281" t="s">
        <v>137</v>
      </c>
      <c r="L268" s="286"/>
      <c r="M268" s="287" t="s">
        <v>21</v>
      </c>
      <c r="N268" s="288" t="s">
        <v>46</v>
      </c>
      <c r="O268" s="47"/>
      <c r="P268" s="230">
        <f>O268*H268</f>
        <v>0</v>
      </c>
      <c r="Q268" s="230">
        <v>0.183</v>
      </c>
      <c r="R268" s="230">
        <f>Q268*H268</f>
        <v>18.85266</v>
      </c>
      <c r="S268" s="230">
        <v>0</v>
      </c>
      <c r="T268" s="231">
        <f>S268*H268</f>
        <v>0</v>
      </c>
      <c r="AR268" s="24" t="s">
        <v>174</v>
      </c>
      <c r="AT268" s="24" t="s">
        <v>288</v>
      </c>
      <c r="AU268" s="24" t="s">
        <v>85</v>
      </c>
      <c r="AY268" s="24" t="s">
        <v>131</v>
      </c>
      <c r="BE268" s="232">
        <f>IF(N268="základní",J268,0)</f>
        <v>0</v>
      </c>
      <c r="BF268" s="232">
        <f>IF(N268="snížená",J268,0)</f>
        <v>0</v>
      </c>
      <c r="BG268" s="232">
        <f>IF(N268="zákl. přenesená",J268,0)</f>
        <v>0</v>
      </c>
      <c r="BH268" s="232">
        <f>IF(N268="sníž. přenesená",J268,0)</f>
        <v>0</v>
      </c>
      <c r="BI268" s="232">
        <f>IF(N268="nulová",J268,0)</f>
        <v>0</v>
      </c>
      <c r="BJ268" s="24" t="s">
        <v>83</v>
      </c>
      <c r="BK268" s="232">
        <f>ROUND(I268*H268,2)</f>
        <v>0</v>
      </c>
      <c r="BL268" s="24" t="s">
        <v>138</v>
      </c>
      <c r="BM268" s="24" t="s">
        <v>1024</v>
      </c>
    </row>
    <row r="269" s="12" customFormat="1">
      <c r="B269" s="244"/>
      <c r="C269" s="245"/>
      <c r="D269" s="235" t="s">
        <v>140</v>
      </c>
      <c r="E269" s="246" t="s">
        <v>21</v>
      </c>
      <c r="F269" s="247" t="s">
        <v>1025</v>
      </c>
      <c r="G269" s="245"/>
      <c r="H269" s="248">
        <v>101</v>
      </c>
      <c r="I269" s="249"/>
      <c r="J269" s="245"/>
      <c r="K269" s="245"/>
      <c r="L269" s="250"/>
      <c r="M269" s="251"/>
      <c r="N269" s="252"/>
      <c r="O269" s="252"/>
      <c r="P269" s="252"/>
      <c r="Q269" s="252"/>
      <c r="R269" s="252"/>
      <c r="S269" s="252"/>
      <c r="T269" s="253"/>
      <c r="AT269" s="254" t="s">
        <v>140</v>
      </c>
      <c r="AU269" s="254" t="s">
        <v>85</v>
      </c>
      <c r="AV269" s="12" t="s">
        <v>85</v>
      </c>
      <c r="AW269" s="12" t="s">
        <v>39</v>
      </c>
      <c r="AX269" s="12" t="s">
        <v>75</v>
      </c>
      <c r="AY269" s="254" t="s">
        <v>131</v>
      </c>
    </row>
    <row r="270" s="13" customFormat="1">
      <c r="B270" s="257"/>
      <c r="C270" s="258"/>
      <c r="D270" s="235" t="s">
        <v>140</v>
      </c>
      <c r="E270" s="259" t="s">
        <v>21</v>
      </c>
      <c r="F270" s="260" t="s">
        <v>203</v>
      </c>
      <c r="G270" s="258"/>
      <c r="H270" s="261">
        <v>101</v>
      </c>
      <c r="I270" s="262"/>
      <c r="J270" s="258"/>
      <c r="K270" s="258"/>
      <c r="L270" s="263"/>
      <c r="M270" s="264"/>
      <c r="N270" s="265"/>
      <c r="O270" s="265"/>
      <c r="P270" s="265"/>
      <c r="Q270" s="265"/>
      <c r="R270" s="265"/>
      <c r="S270" s="265"/>
      <c r="T270" s="266"/>
      <c r="AT270" s="267" t="s">
        <v>140</v>
      </c>
      <c r="AU270" s="267" t="s">
        <v>85</v>
      </c>
      <c r="AV270" s="13" t="s">
        <v>149</v>
      </c>
      <c r="AW270" s="13" t="s">
        <v>39</v>
      </c>
      <c r="AX270" s="13" t="s">
        <v>75</v>
      </c>
      <c r="AY270" s="267" t="s">
        <v>131</v>
      </c>
    </row>
    <row r="271" s="12" customFormat="1">
      <c r="B271" s="244"/>
      <c r="C271" s="245"/>
      <c r="D271" s="235" t="s">
        <v>140</v>
      </c>
      <c r="E271" s="246" t="s">
        <v>21</v>
      </c>
      <c r="F271" s="247" t="s">
        <v>1026</v>
      </c>
      <c r="G271" s="245"/>
      <c r="H271" s="248">
        <v>103.02</v>
      </c>
      <c r="I271" s="249"/>
      <c r="J271" s="245"/>
      <c r="K271" s="245"/>
      <c r="L271" s="250"/>
      <c r="M271" s="251"/>
      <c r="N271" s="252"/>
      <c r="O271" s="252"/>
      <c r="P271" s="252"/>
      <c r="Q271" s="252"/>
      <c r="R271" s="252"/>
      <c r="S271" s="252"/>
      <c r="T271" s="253"/>
      <c r="AT271" s="254" t="s">
        <v>140</v>
      </c>
      <c r="AU271" s="254" t="s">
        <v>85</v>
      </c>
      <c r="AV271" s="12" t="s">
        <v>85</v>
      </c>
      <c r="AW271" s="12" t="s">
        <v>39</v>
      </c>
      <c r="AX271" s="12" t="s">
        <v>83</v>
      </c>
      <c r="AY271" s="254" t="s">
        <v>131</v>
      </c>
    </row>
    <row r="272" s="10" customFormat="1" ht="29.88" customHeight="1">
      <c r="B272" s="205"/>
      <c r="C272" s="206"/>
      <c r="D272" s="207" t="s">
        <v>74</v>
      </c>
      <c r="E272" s="219" t="s">
        <v>174</v>
      </c>
      <c r="F272" s="219" t="s">
        <v>438</v>
      </c>
      <c r="G272" s="206"/>
      <c r="H272" s="206"/>
      <c r="I272" s="209"/>
      <c r="J272" s="220">
        <f>BK272</f>
        <v>0</v>
      </c>
      <c r="K272" s="206"/>
      <c r="L272" s="211"/>
      <c r="M272" s="212"/>
      <c r="N272" s="213"/>
      <c r="O272" s="213"/>
      <c r="P272" s="214">
        <f>SUM(P273:P289)</f>
        <v>0</v>
      </c>
      <c r="Q272" s="213"/>
      <c r="R272" s="214">
        <f>SUM(R273:R289)</f>
        <v>12.503552000000001</v>
      </c>
      <c r="S272" s="213"/>
      <c r="T272" s="215">
        <f>SUM(T273:T289)</f>
        <v>0</v>
      </c>
      <c r="AR272" s="216" t="s">
        <v>83</v>
      </c>
      <c r="AT272" s="217" t="s">
        <v>74</v>
      </c>
      <c r="AU272" s="217" t="s">
        <v>83</v>
      </c>
      <c r="AY272" s="216" t="s">
        <v>131</v>
      </c>
      <c r="BK272" s="218">
        <f>SUM(BK273:BK289)</f>
        <v>0</v>
      </c>
    </row>
    <row r="273" s="1" customFormat="1" ht="38.25" customHeight="1">
      <c r="B273" s="46"/>
      <c r="C273" s="221" t="s">
        <v>432</v>
      </c>
      <c r="D273" s="221" t="s">
        <v>133</v>
      </c>
      <c r="E273" s="222" t="s">
        <v>440</v>
      </c>
      <c r="F273" s="223" t="s">
        <v>441</v>
      </c>
      <c r="G273" s="224" t="s">
        <v>177</v>
      </c>
      <c r="H273" s="225">
        <v>50</v>
      </c>
      <c r="I273" s="226"/>
      <c r="J273" s="227">
        <f>ROUND(I273*H273,2)</f>
        <v>0</v>
      </c>
      <c r="K273" s="223" t="s">
        <v>284</v>
      </c>
      <c r="L273" s="72"/>
      <c r="M273" s="228" t="s">
        <v>21</v>
      </c>
      <c r="N273" s="229" t="s">
        <v>46</v>
      </c>
      <c r="O273" s="47"/>
      <c r="P273" s="230">
        <f>O273*H273</f>
        <v>0</v>
      </c>
      <c r="Q273" s="230">
        <v>6.0000000000000002E-05</v>
      </c>
      <c r="R273" s="230">
        <f>Q273*H273</f>
        <v>0.0030000000000000001</v>
      </c>
      <c r="S273" s="230">
        <v>0</v>
      </c>
      <c r="T273" s="231">
        <f>S273*H273</f>
        <v>0</v>
      </c>
      <c r="AR273" s="24" t="s">
        <v>138</v>
      </c>
      <c r="AT273" s="24" t="s">
        <v>133</v>
      </c>
      <c r="AU273" s="24" t="s">
        <v>85</v>
      </c>
      <c r="AY273" s="24" t="s">
        <v>131</v>
      </c>
      <c r="BE273" s="232">
        <f>IF(N273="základní",J273,0)</f>
        <v>0</v>
      </c>
      <c r="BF273" s="232">
        <f>IF(N273="snížená",J273,0)</f>
        <v>0</v>
      </c>
      <c r="BG273" s="232">
        <f>IF(N273="zákl. přenesená",J273,0)</f>
        <v>0</v>
      </c>
      <c r="BH273" s="232">
        <f>IF(N273="sníž. přenesená",J273,0)</f>
        <v>0</v>
      </c>
      <c r="BI273" s="232">
        <f>IF(N273="nulová",J273,0)</f>
        <v>0</v>
      </c>
      <c r="BJ273" s="24" t="s">
        <v>83</v>
      </c>
      <c r="BK273" s="232">
        <f>ROUND(I273*H273,2)</f>
        <v>0</v>
      </c>
      <c r="BL273" s="24" t="s">
        <v>138</v>
      </c>
      <c r="BM273" s="24" t="s">
        <v>1027</v>
      </c>
    </row>
    <row r="274" s="11" customFormat="1">
      <c r="B274" s="233"/>
      <c r="C274" s="234"/>
      <c r="D274" s="235" t="s">
        <v>140</v>
      </c>
      <c r="E274" s="236" t="s">
        <v>21</v>
      </c>
      <c r="F274" s="237" t="s">
        <v>907</v>
      </c>
      <c r="G274" s="234"/>
      <c r="H274" s="236" t="s">
        <v>21</v>
      </c>
      <c r="I274" s="238"/>
      <c r="J274" s="234"/>
      <c r="K274" s="234"/>
      <c r="L274" s="239"/>
      <c r="M274" s="240"/>
      <c r="N274" s="241"/>
      <c r="O274" s="241"/>
      <c r="P274" s="241"/>
      <c r="Q274" s="241"/>
      <c r="R274" s="241"/>
      <c r="S274" s="241"/>
      <c r="T274" s="242"/>
      <c r="AT274" s="243" t="s">
        <v>140</v>
      </c>
      <c r="AU274" s="243" t="s">
        <v>85</v>
      </c>
      <c r="AV274" s="11" t="s">
        <v>83</v>
      </c>
      <c r="AW274" s="11" t="s">
        <v>39</v>
      </c>
      <c r="AX274" s="11" t="s">
        <v>75</v>
      </c>
      <c r="AY274" s="243" t="s">
        <v>131</v>
      </c>
    </row>
    <row r="275" s="12" customFormat="1">
      <c r="B275" s="244"/>
      <c r="C275" s="245"/>
      <c r="D275" s="235" t="s">
        <v>140</v>
      </c>
      <c r="E275" s="246" t="s">
        <v>21</v>
      </c>
      <c r="F275" s="247" t="s">
        <v>1028</v>
      </c>
      <c r="G275" s="245"/>
      <c r="H275" s="248">
        <v>50</v>
      </c>
      <c r="I275" s="249"/>
      <c r="J275" s="245"/>
      <c r="K275" s="245"/>
      <c r="L275" s="250"/>
      <c r="M275" s="251"/>
      <c r="N275" s="252"/>
      <c r="O275" s="252"/>
      <c r="P275" s="252"/>
      <c r="Q275" s="252"/>
      <c r="R275" s="252"/>
      <c r="S275" s="252"/>
      <c r="T275" s="253"/>
      <c r="AT275" s="254" t="s">
        <v>140</v>
      </c>
      <c r="AU275" s="254" t="s">
        <v>85</v>
      </c>
      <c r="AV275" s="12" t="s">
        <v>85</v>
      </c>
      <c r="AW275" s="12" t="s">
        <v>39</v>
      </c>
      <c r="AX275" s="12" t="s">
        <v>83</v>
      </c>
      <c r="AY275" s="254" t="s">
        <v>131</v>
      </c>
    </row>
    <row r="276" s="1" customFormat="1" ht="25.5" customHeight="1">
      <c r="B276" s="46"/>
      <c r="C276" s="279" t="s">
        <v>439</v>
      </c>
      <c r="D276" s="279" t="s">
        <v>288</v>
      </c>
      <c r="E276" s="280" t="s">
        <v>446</v>
      </c>
      <c r="F276" s="281" t="s">
        <v>447</v>
      </c>
      <c r="G276" s="282" t="s">
        <v>177</v>
      </c>
      <c r="H276" s="283">
        <v>50</v>
      </c>
      <c r="I276" s="284"/>
      <c r="J276" s="285">
        <f>ROUND(I276*H276,2)</f>
        <v>0</v>
      </c>
      <c r="K276" s="281" t="s">
        <v>137</v>
      </c>
      <c r="L276" s="286"/>
      <c r="M276" s="287" t="s">
        <v>21</v>
      </c>
      <c r="N276" s="288" t="s">
        <v>46</v>
      </c>
      <c r="O276" s="47"/>
      <c r="P276" s="230">
        <f>O276*H276</f>
        <v>0</v>
      </c>
      <c r="Q276" s="230">
        <v>0.0037000000000000002</v>
      </c>
      <c r="R276" s="230">
        <f>Q276*H276</f>
        <v>0.185</v>
      </c>
      <c r="S276" s="230">
        <v>0</v>
      </c>
      <c r="T276" s="231">
        <f>S276*H276</f>
        <v>0</v>
      </c>
      <c r="AR276" s="24" t="s">
        <v>174</v>
      </c>
      <c r="AT276" s="24" t="s">
        <v>288</v>
      </c>
      <c r="AU276" s="24" t="s">
        <v>85</v>
      </c>
      <c r="AY276" s="24" t="s">
        <v>131</v>
      </c>
      <c r="BE276" s="232">
        <f>IF(N276="základní",J276,0)</f>
        <v>0</v>
      </c>
      <c r="BF276" s="232">
        <f>IF(N276="snížená",J276,0)</f>
        <v>0</v>
      </c>
      <c r="BG276" s="232">
        <f>IF(N276="zákl. přenesená",J276,0)</f>
        <v>0</v>
      </c>
      <c r="BH276" s="232">
        <f>IF(N276="sníž. přenesená",J276,0)</f>
        <v>0</v>
      </c>
      <c r="BI276" s="232">
        <f>IF(N276="nulová",J276,0)</f>
        <v>0</v>
      </c>
      <c r="BJ276" s="24" t="s">
        <v>83</v>
      </c>
      <c r="BK276" s="232">
        <f>ROUND(I276*H276,2)</f>
        <v>0</v>
      </c>
      <c r="BL276" s="24" t="s">
        <v>138</v>
      </c>
      <c r="BM276" s="24" t="s">
        <v>1029</v>
      </c>
    </row>
    <row r="277" s="1" customFormat="1" ht="38.25" customHeight="1">
      <c r="B277" s="46"/>
      <c r="C277" s="221" t="s">
        <v>445</v>
      </c>
      <c r="D277" s="221" t="s">
        <v>133</v>
      </c>
      <c r="E277" s="222" t="s">
        <v>450</v>
      </c>
      <c r="F277" s="223" t="s">
        <v>825</v>
      </c>
      <c r="G277" s="224" t="s">
        <v>177</v>
      </c>
      <c r="H277" s="225">
        <v>38</v>
      </c>
      <c r="I277" s="226"/>
      <c r="J277" s="227">
        <f>ROUND(I277*H277,2)</f>
        <v>0</v>
      </c>
      <c r="K277" s="223" t="s">
        <v>137</v>
      </c>
      <c r="L277" s="72"/>
      <c r="M277" s="228" t="s">
        <v>21</v>
      </c>
      <c r="N277" s="229" t="s">
        <v>46</v>
      </c>
      <c r="O277" s="47"/>
      <c r="P277" s="230">
        <f>O277*H277</f>
        <v>0</v>
      </c>
      <c r="Q277" s="230">
        <v>1.2999999999999999E-05</v>
      </c>
      <c r="R277" s="230">
        <f>Q277*H277</f>
        <v>0.00049399999999999997</v>
      </c>
      <c r="S277" s="230">
        <v>0</v>
      </c>
      <c r="T277" s="231">
        <f>S277*H277</f>
        <v>0</v>
      </c>
      <c r="AR277" s="24" t="s">
        <v>138</v>
      </c>
      <c r="AT277" s="24" t="s">
        <v>133</v>
      </c>
      <c r="AU277" s="24" t="s">
        <v>85</v>
      </c>
      <c r="AY277" s="24" t="s">
        <v>131</v>
      </c>
      <c r="BE277" s="232">
        <f>IF(N277="základní",J277,0)</f>
        <v>0</v>
      </c>
      <c r="BF277" s="232">
        <f>IF(N277="snížená",J277,0)</f>
        <v>0</v>
      </c>
      <c r="BG277" s="232">
        <f>IF(N277="zákl. přenesená",J277,0)</f>
        <v>0</v>
      </c>
      <c r="BH277" s="232">
        <f>IF(N277="sníž. přenesená",J277,0)</f>
        <v>0</v>
      </c>
      <c r="BI277" s="232">
        <f>IF(N277="nulová",J277,0)</f>
        <v>0</v>
      </c>
      <c r="BJ277" s="24" t="s">
        <v>83</v>
      </c>
      <c r="BK277" s="232">
        <f>ROUND(I277*H277,2)</f>
        <v>0</v>
      </c>
      <c r="BL277" s="24" t="s">
        <v>138</v>
      </c>
      <c r="BM277" s="24" t="s">
        <v>1030</v>
      </c>
    </row>
    <row r="278" s="12" customFormat="1">
      <c r="B278" s="244"/>
      <c r="C278" s="245"/>
      <c r="D278" s="235" t="s">
        <v>140</v>
      </c>
      <c r="E278" s="246" t="s">
        <v>21</v>
      </c>
      <c r="F278" s="247" t="s">
        <v>1031</v>
      </c>
      <c r="G278" s="245"/>
      <c r="H278" s="248">
        <v>38</v>
      </c>
      <c r="I278" s="249"/>
      <c r="J278" s="245"/>
      <c r="K278" s="245"/>
      <c r="L278" s="250"/>
      <c r="M278" s="251"/>
      <c r="N278" s="252"/>
      <c r="O278" s="252"/>
      <c r="P278" s="252"/>
      <c r="Q278" s="252"/>
      <c r="R278" s="252"/>
      <c r="S278" s="252"/>
      <c r="T278" s="253"/>
      <c r="AT278" s="254" t="s">
        <v>140</v>
      </c>
      <c r="AU278" s="254" t="s">
        <v>85</v>
      </c>
      <c r="AV278" s="12" t="s">
        <v>85</v>
      </c>
      <c r="AW278" s="12" t="s">
        <v>39</v>
      </c>
      <c r="AX278" s="12" t="s">
        <v>83</v>
      </c>
      <c r="AY278" s="254" t="s">
        <v>131</v>
      </c>
    </row>
    <row r="279" s="1" customFormat="1" ht="25.5" customHeight="1">
      <c r="B279" s="46"/>
      <c r="C279" s="279" t="s">
        <v>449</v>
      </c>
      <c r="D279" s="279" t="s">
        <v>288</v>
      </c>
      <c r="E279" s="280" t="s">
        <v>455</v>
      </c>
      <c r="F279" s="281" t="s">
        <v>456</v>
      </c>
      <c r="G279" s="282" t="s">
        <v>457</v>
      </c>
      <c r="H279" s="283">
        <v>19</v>
      </c>
      <c r="I279" s="284"/>
      <c r="J279" s="285">
        <f>ROUND(I279*H279,2)</f>
        <v>0</v>
      </c>
      <c r="K279" s="281" t="s">
        <v>137</v>
      </c>
      <c r="L279" s="286"/>
      <c r="M279" s="287" t="s">
        <v>21</v>
      </c>
      <c r="N279" s="288" t="s">
        <v>46</v>
      </c>
      <c r="O279" s="47"/>
      <c r="P279" s="230">
        <f>O279*H279</f>
        <v>0</v>
      </c>
      <c r="Q279" s="230">
        <v>0.0071599999999999997</v>
      </c>
      <c r="R279" s="230">
        <f>Q279*H279</f>
        <v>0.13603999999999999</v>
      </c>
      <c r="S279" s="230">
        <v>0</v>
      </c>
      <c r="T279" s="231">
        <f>S279*H279</f>
        <v>0</v>
      </c>
      <c r="AR279" s="24" t="s">
        <v>174</v>
      </c>
      <c r="AT279" s="24" t="s">
        <v>288</v>
      </c>
      <c r="AU279" s="24" t="s">
        <v>85</v>
      </c>
      <c r="AY279" s="24" t="s">
        <v>131</v>
      </c>
      <c r="BE279" s="232">
        <f>IF(N279="základní",J279,0)</f>
        <v>0</v>
      </c>
      <c r="BF279" s="232">
        <f>IF(N279="snížená",J279,0)</f>
        <v>0</v>
      </c>
      <c r="BG279" s="232">
        <f>IF(N279="zákl. přenesená",J279,0)</f>
        <v>0</v>
      </c>
      <c r="BH279" s="232">
        <f>IF(N279="sníž. přenesená",J279,0)</f>
        <v>0</v>
      </c>
      <c r="BI279" s="232">
        <f>IF(N279="nulová",J279,0)</f>
        <v>0</v>
      </c>
      <c r="BJ279" s="24" t="s">
        <v>83</v>
      </c>
      <c r="BK279" s="232">
        <f>ROUND(I279*H279,2)</f>
        <v>0</v>
      </c>
      <c r="BL279" s="24" t="s">
        <v>138</v>
      </c>
      <c r="BM279" s="24" t="s">
        <v>1032</v>
      </c>
    </row>
    <row r="280" s="12" customFormat="1">
      <c r="B280" s="244"/>
      <c r="C280" s="245"/>
      <c r="D280" s="235" t="s">
        <v>140</v>
      </c>
      <c r="E280" s="246" t="s">
        <v>21</v>
      </c>
      <c r="F280" s="247" t="s">
        <v>1033</v>
      </c>
      <c r="G280" s="245"/>
      <c r="H280" s="248">
        <v>19</v>
      </c>
      <c r="I280" s="249"/>
      <c r="J280" s="245"/>
      <c r="K280" s="245"/>
      <c r="L280" s="250"/>
      <c r="M280" s="251"/>
      <c r="N280" s="252"/>
      <c r="O280" s="252"/>
      <c r="P280" s="252"/>
      <c r="Q280" s="252"/>
      <c r="R280" s="252"/>
      <c r="S280" s="252"/>
      <c r="T280" s="253"/>
      <c r="AT280" s="254" t="s">
        <v>140</v>
      </c>
      <c r="AU280" s="254" t="s">
        <v>85</v>
      </c>
      <c r="AV280" s="12" t="s">
        <v>85</v>
      </c>
      <c r="AW280" s="12" t="s">
        <v>39</v>
      </c>
      <c r="AX280" s="12" t="s">
        <v>83</v>
      </c>
      <c r="AY280" s="254" t="s">
        <v>131</v>
      </c>
    </row>
    <row r="281" s="1" customFormat="1" ht="25.5" customHeight="1">
      <c r="B281" s="46"/>
      <c r="C281" s="221" t="s">
        <v>454</v>
      </c>
      <c r="D281" s="221" t="s">
        <v>133</v>
      </c>
      <c r="E281" s="222" t="s">
        <v>461</v>
      </c>
      <c r="F281" s="223" t="s">
        <v>462</v>
      </c>
      <c r="G281" s="224" t="s">
        <v>457</v>
      </c>
      <c r="H281" s="225">
        <v>24</v>
      </c>
      <c r="I281" s="226"/>
      <c r="J281" s="227">
        <f>ROUND(I281*H281,2)</f>
        <v>0</v>
      </c>
      <c r="K281" s="223" t="s">
        <v>137</v>
      </c>
      <c r="L281" s="72"/>
      <c r="M281" s="228" t="s">
        <v>21</v>
      </c>
      <c r="N281" s="229" t="s">
        <v>46</v>
      </c>
      <c r="O281" s="47"/>
      <c r="P281" s="230">
        <f>O281*H281</f>
        <v>0</v>
      </c>
      <c r="Q281" s="230">
        <v>5.75E-06</v>
      </c>
      <c r="R281" s="230">
        <f>Q281*H281</f>
        <v>0.00013799999999999999</v>
      </c>
      <c r="S281" s="230">
        <v>0</v>
      </c>
      <c r="T281" s="231">
        <f>S281*H281</f>
        <v>0</v>
      </c>
      <c r="AR281" s="24" t="s">
        <v>138</v>
      </c>
      <c r="AT281" s="24" t="s">
        <v>133</v>
      </c>
      <c r="AU281" s="24" t="s">
        <v>85</v>
      </c>
      <c r="AY281" s="24" t="s">
        <v>131</v>
      </c>
      <c r="BE281" s="232">
        <f>IF(N281="základní",J281,0)</f>
        <v>0</v>
      </c>
      <c r="BF281" s="232">
        <f>IF(N281="snížená",J281,0)</f>
        <v>0</v>
      </c>
      <c r="BG281" s="232">
        <f>IF(N281="zákl. přenesená",J281,0)</f>
        <v>0</v>
      </c>
      <c r="BH281" s="232">
        <f>IF(N281="sníž. přenesená",J281,0)</f>
        <v>0</v>
      </c>
      <c r="BI281" s="232">
        <f>IF(N281="nulová",J281,0)</f>
        <v>0</v>
      </c>
      <c r="BJ281" s="24" t="s">
        <v>83</v>
      </c>
      <c r="BK281" s="232">
        <f>ROUND(I281*H281,2)</f>
        <v>0</v>
      </c>
      <c r="BL281" s="24" t="s">
        <v>138</v>
      </c>
      <c r="BM281" s="24" t="s">
        <v>1034</v>
      </c>
    </row>
    <row r="282" s="12" customFormat="1">
      <c r="B282" s="244"/>
      <c r="C282" s="245"/>
      <c r="D282" s="235" t="s">
        <v>140</v>
      </c>
      <c r="E282" s="246" t="s">
        <v>21</v>
      </c>
      <c r="F282" s="247" t="s">
        <v>1035</v>
      </c>
      <c r="G282" s="245"/>
      <c r="H282" s="248">
        <v>24</v>
      </c>
      <c r="I282" s="249"/>
      <c r="J282" s="245"/>
      <c r="K282" s="245"/>
      <c r="L282" s="250"/>
      <c r="M282" s="251"/>
      <c r="N282" s="252"/>
      <c r="O282" s="252"/>
      <c r="P282" s="252"/>
      <c r="Q282" s="252"/>
      <c r="R282" s="252"/>
      <c r="S282" s="252"/>
      <c r="T282" s="253"/>
      <c r="AT282" s="254" t="s">
        <v>140</v>
      </c>
      <c r="AU282" s="254" t="s">
        <v>85</v>
      </c>
      <c r="AV282" s="12" t="s">
        <v>85</v>
      </c>
      <c r="AW282" s="12" t="s">
        <v>39</v>
      </c>
      <c r="AX282" s="12" t="s">
        <v>83</v>
      </c>
      <c r="AY282" s="254" t="s">
        <v>131</v>
      </c>
    </row>
    <row r="283" s="1" customFormat="1" ht="16.5" customHeight="1">
      <c r="B283" s="46"/>
      <c r="C283" s="279" t="s">
        <v>460</v>
      </c>
      <c r="D283" s="279" t="s">
        <v>288</v>
      </c>
      <c r="E283" s="280" t="s">
        <v>466</v>
      </c>
      <c r="F283" s="281" t="s">
        <v>467</v>
      </c>
      <c r="G283" s="282" t="s">
        <v>457</v>
      </c>
      <c r="H283" s="283">
        <v>24</v>
      </c>
      <c r="I283" s="284"/>
      <c r="J283" s="285">
        <f>ROUND(I283*H283,2)</f>
        <v>0</v>
      </c>
      <c r="K283" s="281" t="s">
        <v>21</v>
      </c>
      <c r="L283" s="286"/>
      <c r="M283" s="287" t="s">
        <v>21</v>
      </c>
      <c r="N283" s="288" t="s">
        <v>46</v>
      </c>
      <c r="O283" s="47"/>
      <c r="P283" s="230">
        <f>O283*H283</f>
        <v>0</v>
      </c>
      <c r="Q283" s="230">
        <v>0</v>
      </c>
      <c r="R283" s="230">
        <f>Q283*H283</f>
        <v>0</v>
      </c>
      <c r="S283" s="230">
        <v>0</v>
      </c>
      <c r="T283" s="231">
        <f>S283*H283</f>
        <v>0</v>
      </c>
      <c r="AR283" s="24" t="s">
        <v>174</v>
      </c>
      <c r="AT283" s="24" t="s">
        <v>288</v>
      </c>
      <c r="AU283" s="24" t="s">
        <v>85</v>
      </c>
      <c r="AY283" s="24" t="s">
        <v>131</v>
      </c>
      <c r="BE283" s="232">
        <f>IF(N283="základní",J283,0)</f>
        <v>0</v>
      </c>
      <c r="BF283" s="232">
        <f>IF(N283="snížená",J283,0)</f>
        <v>0</v>
      </c>
      <c r="BG283" s="232">
        <f>IF(N283="zákl. přenesená",J283,0)</f>
        <v>0</v>
      </c>
      <c r="BH283" s="232">
        <f>IF(N283="sníž. přenesená",J283,0)</f>
        <v>0</v>
      </c>
      <c r="BI283" s="232">
        <f>IF(N283="nulová",J283,0)</f>
        <v>0</v>
      </c>
      <c r="BJ283" s="24" t="s">
        <v>83</v>
      </c>
      <c r="BK283" s="232">
        <f>ROUND(I283*H283,2)</f>
        <v>0</v>
      </c>
      <c r="BL283" s="24" t="s">
        <v>138</v>
      </c>
      <c r="BM283" s="24" t="s">
        <v>1036</v>
      </c>
    </row>
    <row r="284" s="12" customFormat="1">
      <c r="B284" s="244"/>
      <c r="C284" s="245"/>
      <c r="D284" s="235" t="s">
        <v>140</v>
      </c>
      <c r="E284" s="246" t="s">
        <v>21</v>
      </c>
      <c r="F284" s="247" t="s">
        <v>1037</v>
      </c>
      <c r="G284" s="245"/>
      <c r="H284" s="248">
        <v>24</v>
      </c>
      <c r="I284" s="249"/>
      <c r="J284" s="245"/>
      <c r="K284" s="245"/>
      <c r="L284" s="250"/>
      <c r="M284" s="251"/>
      <c r="N284" s="252"/>
      <c r="O284" s="252"/>
      <c r="P284" s="252"/>
      <c r="Q284" s="252"/>
      <c r="R284" s="252"/>
      <c r="S284" s="252"/>
      <c r="T284" s="253"/>
      <c r="AT284" s="254" t="s">
        <v>140</v>
      </c>
      <c r="AU284" s="254" t="s">
        <v>85</v>
      </c>
      <c r="AV284" s="12" t="s">
        <v>85</v>
      </c>
      <c r="AW284" s="12" t="s">
        <v>39</v>
      </c>
      <c r="AX284" s="12" t="s">
        <v>83</v>
      </c>
      <c r="AY284" s="254" t="s">
        <v>131</v>
      </c>
    </row>
    <row r="285" s="1" customFormat="1" ht="25.5" customHeight="1">
      <c r="B285" s="46"/>
      <c r="C285" s="221" t="s">
        <v>465</v>
      </c>
      <c r="D285" s="221" t="s">
        <v>133</v>
      </c>
      <c r="E285" s="222" t="s">
        <v>471</v>
      </c>
      <c r="F285" s="223" t="s">
        <v>472</v>
      </c>
      <c r="G285" s="224" t="s">
        <v>457</v>
      </c>
      <c r="H285" s="225">
        <v>12</v>
      </c>
      <c r="I285" s="226"/>
      <c r="J285" s="227">
        <f>ROUND(I285*H285,2)</f>
        <v>0</v>
      </c>
      <c r="K285" s="223" t="s">
        <v>21</v>
      </c>
      <c r="L285" s="72"/>
      <c r="M285" s="228" t="s">
        <v>21</v>
      </c>
      <c r="N285" s="229" t="s">
        <v>46</v>
      </c>
      <c r="O285" s="47"/>
      <c r="P285" s="230">
        <f>O285*H285</f>
        <v>0</v>
      </c>
      <c r="Q285" s="230">
        <v>0.34089999999999998</v>
      </c>
      <c r="R285" s="230">
        <f>Q285*H285</f>
        <v>4.0907999999999998</v>
      </c>
      <c r="S285" s="230">
        <v>0</v>
      </c>
      <c r="T285" s="231">
        <f>S285*H285</f>
        <v>0</v>
      </c>
      <c r="AR285" s="24" t="s">
        <v>138</v>
      </c>
      <c r="AT285" s="24" t="s">
        <v>133</v>
      </c>
      <c r="AU285" s="24" t="s">
        <v>85</v>
      </c>
      <c r="AY285" s="24" t="s">
        <v>131</v>
      </c>
      <c r="BE285" s="232">
        <f>IF(N285="základní",J285,0)</f>
        <v>0</v>
      </c>
      <c r="BF285" s="232">
        <f>IF(N285="snížená",J285,0)</f>
        <v>0</v>
      </c>
      <c r="BG285" s="232">
        <f>IF(N285="zákl. přenesená",J285,0)</f>
        <v>0</v>
      </c>
      <c r="BH285" s="232">
        <f>IF(N285="sníž. přenesená",J285,0)</f>
        <v>0</v>
      </c>
      <c r="BI285" s="232">
        <f>IF(N285="nulová",J285,0)</f>
        <v>0</v>
      </c>
      <c r="BJ285" s="24" t="s">
        <v>83</v>
      </c>
      <c r="BK285" s="232">
        <f>ROUND(I285*H285,2)</f>
        <v>0</v>
      </c>
      <c r="BL285" s="24" t="s">
        <v>138</v>
      </c>
      <c r="BM285" s="24" t="s">
        <v>1038</v>
      </c>
    </row>
    <row r="286" s="1" customFormat="1" ht="16.5" customHeight="1">
      <c r="B286" s="46"/>
      <c r="C286" s="279" t="s">
        <v>470</v>
      </c>
      <c r="D286" s="279" t="s">
        <v>288</v>
      </c>
      <c r="E286" s="280" t="s">
        <v>475</v>
      </c>
      <c r="F286" s="281" t="s">
        <v>476</v>
      </c>
      <c r="G286" s="282" t="s">
        <v>477</v>
      </c>
      <c r="H286" s="283">
        <v>12</v>
      </c>
      <c r="I286" s="284"/>
      <c r="J286" s="285">
        <f>ROUND(I286*H286,2)</f>
        <v>0</v>
      </c>
      <c r="K286" s="281" t="s">
        <v>21</v>
      </c>
      <c r="L286" s="286"/>
      <c r="M286" s="287" t="s">
        <v>21</v>
      </c>
      <c r="N286" s="288" t="s">
        <v>46</v>
      </c>
      <c r="O286" s="47"/>
      <c r="P286" s="230">
        <f>O286*H286</f>
        <v>0</v>
      </c>
      <c r="Q286" s="230">
        <v>0</v>
      </c>
      <c r="R286" s="230">
        <f>Q286*H286</f>
        <v>0</v>
      </c>
      <c r="S286" s="230">
        <v>0</v>
      </c>
      <c r="T286" s="231">
        <f>S286*H286</f>
        <v>0</v>
      </c>
      <c r="AR286" s="24" t="s">
        <v>174</v>
      </c>
      <c r="AT286" s="24" t="s">
        <v>288</v>
      </c>
      <c r="AU286" s="24" t="s">
        <v>85</v>
      </c>
      <c r="AY286" s="24" t="s">
        <v>131</v>
      </c>
      <c r="BE286" s="232">
        <f>IF(N286="základní",J286,0)</f>
        <v>0</v>
      </c>
      <c r="BF286" s="232">
        <f>IF(N286="snížená",J286,0)</f>
        <v>0</v>
      </c>
      <c r="BG286" s="232">
        <f>IF(N286="zákl. přenesená",J286,0)</f>
        <v>0</v>
      </c>
      <c r="BH286" s="232">
        <f>IF(N286="sníž. přenesená",J286,0)</f>
        <v>0</v>
      </c>
      <c r="BI286" s="232">
        <f>IF(N286="nulová",J286,0)</f>
        <v>0</v>
      </c>
      <c r="BJ286" s="24" t="s">
        <v>83</v>
      </c>
      <c r="BK286" s="232">
        <f>ROUND(I286*H286,2)</f>
        <v>0</v>
      </c>
      <c r="BL286" s="24" t="s">
        <v>138</v>
      </c>
      <c r="BM286" s="24" t="s">
        <v>1039</v>
      </c>
    </row>
    <row r="287" s="1" customFormat="1" ht="16.5" customHeight="1">
      <c r="B287" s="46"/>
      <c r="C287" s="279" t="s">
        <v>474</v>
      </c>
      <c r="D287" s="279" t="s">
        <v>288</v>
      </c>
      <c r="E287" s="280" t="s">
        <v>480</v>
      </c>
      <c r="F287" s="281" t="s">
        <v>481</v>
      </c>
      <c r="G287" s="282" t="s">
        <v>477</v>
      </c>
      <c r="H287" s="283">
        <v>12</v>
      </c>
      <c r="I287" s="284"/>
      <c r="J287" s="285">
        <f>ROUND(I287*H287,2)</f>
        <v>0</v>
      </c>
      <c r="K287" s="281" t="s">
        <v>21</v>
      </c>
      <c r="L287" s="286"/>
      <c r="M287" s="287" t="s">
        <v>21</v>
      </c>
      <c r="N287" s="288" t="s">
        <v>46</v>
      </c>
      <c r="O287" s="47"/>
      <c r="P287" s="230">
        <f>O287*H287</f>
        <v>0</v>
      </c>
      <c r="Q287" s="230">
        <v>0</v>
      </c>
      <c r="R287" s="230">
        <f>Q287*H287</f>
        <v>0</v>
      </c>
      <c r="S287" s="230">
        <v>0</v>
      </c>
      <c r="T287" s="231">
        <f>S287*H287</f>
        <v>0</v>
      </c>
      <c r="AR287" s="24" t="s">
        <v>174</v>
      </c>
      <c r="AT287" s="24" t="s">
        <v>288</v>
      </c>
      <c r="AU287" s="24" t="s">
        <v>85</v>
      </c>
      <c r="AY287" s="24" t="s">
        <v>131</v>
      </c>
      <c r="BE287" s="232">
        <f>IF(N287="základní",J287,0)</f>
        <v>0</v>
      </c>
      <c r="BF287" s="232">
        <f>IF(N287="snížená",J287,0)</f>
        <v>0</v>
      </c>
      <c r="BG287" s="232">
        <f>IF(N287="zákl. přenesená",J287,0)</f>
        <v>0</v>
      </c>
      <c r="BH287" s="232">
        <f>IF(N287="sníž. přenesená",J287,0)</f>
        <v>0</v>
      </c>
      <c r="BI287" s="232">
        <f>IF(N287="nulová",J287,0)</f>
        <v>0</v>
      </c>
      <c r="BJ287" s="24" t="s">
        <v>83</v>
      </c>
      <c r="BK287" s="232">
        <f>ROUND(I287*H287,2)</f>
        <v>0</v>
      </c>
      <c r="BL287" s="24" t="s">
        <v>138</v>
      </c>
      <c r="BM287" s="24" t="s">
        <v>1040</v>
      </c>
    </row>
    <row r="288" s="1" customFormat="1" ht="25.5" customHeight="1">
      <c r="B288" s="46"/>
      <c r="C288" s="221" t="s">
        <v>479</v>
      </c>
      <c r="D288" s="221" t="s">
        <v>133</v>
      </c>
      <c r="E288" s="222" t="s">
        <v>485</v>
      </c>
      <c r="F288" s="223" t="s">
        <v>486</v>
      </c>
      <c r="G288" s="224" t="s">
        <v>457</v>
      </c>
      <c r="H288" s="225">
        <v>26</v>
      </c>
      <c r="I288" s="226"/>
      <c r="J288" s="227">
        <f>ROUND(I288*H288,2)</f>
        <v>0</v>
      </c>
      <c r="K288" s="223" t="s">
        <v>137</v>
      </c>
      <c r="L288" s="72"/>
      <c r="M288" s="228" t="s">
        <v>21</v>
      </c>
      <c r="N288" s="229" t="s">
        <v>46</v>
      </c>
      <c r="O288" s="47"/>
      <c r="P288" s="230">
        <f>O288*H288</f>
        <v>0</v>
      </c>
      <c r="Q288" s="230">
        <v>0.31108000000000002</v>
      </c>
      <c r="R288" s="230">
        <f>Q288*H288</f>
        <v>8.0880800000000015</v>
      </c>
      <c r="S288" s="230">
        <v>0</v>
      </c>
      <c r="T288" s="231">
        <f>S288*H288</f>
        <v>0</v>
      </c>
      <c r="AR288" s="24" t="s">
        <v>138</v>
      </c>
      <c r="AT288" s="24" t="s">
        <v>133</v>
      </c>
      <c r="AU288" s="24" t="s">
        <v>85</v>
      </c>
      <c r="AY288" s="24" t="s">
        <v>131</v>
      </c>
      <c r="BE288" s="232">
        <f>IF(N288="základní",J288,0)</f>
        <v>0</v>
      </c>
      <c r="BF288" s="232">
        <f>IF(N288="snížená",J288,0)</f>
        <v>0</v>
      </c>
      <c r="BG288" s="232">
        <f>IF(N288="zákl. přenesená",J288,0)</f>
        <v>0</v>
      </c>
      <c r="BH288" s="232">
        <f>IF(N288="sníž. přenesená",J288,0)</f>
        <v>0</v>
      </c>
      <c r="BI288" s="232">
        <f>IF(N288="nulová",J288,0)</f>
        <v>0</v>
      </c>
      <c r="BJ288" s="24" t="s">
        <v>83</v>
      </c>
      <c r="BK288" s="232">
        <f>ROUND(I288*H288,2)</f>
        <v>0</v>
      </c>
      <c r="BL288" s="24" t="s">
        <v>138</v>
      </c>
      <c r="BM288" s="24" t="s">
        <v>1041</v>
      </c>
    </row>
    <row r="289" s="12" customFormat="1">
      <c r="B289" s="244"/>
      <c r="C289" s="245"/>
      <c r="D289" s="235" t="s">
        <v>140</v>
      </c>
      <c r="E289" s="246" t="s">
        <v>21</v>
      </c>
      <c r="F289" s="247" t="s">
        <v>488</v>
      </c>
      <c r="G289" s="245"/>
      <c r="H289" s="248">
        <v>26</v>
      </c>
      <c r="I289" s="249"/>
      <c r="J289" s="245"/>
      <c r="K289" s="245"/>
      <c r="L289" s="250"/>
      <c r="M289" s="251"/>
      <c r="N289" s="252"/>
      <c r="O289" s="252"/>
      <c r="P289" s="252"/>
      <c r="Q289" s="252"/>
      <c r="R289" s="252"/>
      <c r="S289" s="252"/>
      <c r="T289" s="253"/>
      <c r="AT289" s="254" t="s">
        <v>140</v>
      </c>
      <c r="AU289" s="254" t="s">
        <v>85</v>
      </c>
      <c r="AV289" s="12" t="s">
        <v>85</v>
      </c>
      <c r="AW289" s="12" t="s">
        <v>39</v>
      </c>
      <c r="AX289" s="12" t="s">
        <v>83</v>
      </c>
      <c r="AY289" s="254" t="s">
        <v>131</v>
      </c>
    </row>
    <row r="290" s="10" customFormat="1" ht="29.88" customHeight="1">
      <c r="B290" s="205"/>
      <c r="C290" s="206"/>
      <c r="D290" s="207" t="s">
        <v>74</v>
      </c>
      <c r="E290" s="219" t="s">
        <v>180</v>
      </c>
      <c r="F290" s="219" t="s">
        <v>489</v>
      </c>
      <c r="G290" s="206"/>
      <c r="H290" s="206"/>
      <c r="I290" s="209"/>
      <c r="J290" s="220">
        <f>BK290</f>
        <v>0</v>
      </c>
      <c r="K290" s="206"/>
      <c r="L290" s="211"/>
      <c r="M290" s="212"/>
      <c r="N290" s="213"/>
      <c r="O290" s="213"/>
      <c r="P290" s="214">
        <f>P291+SUM(P292:P364)</f>
        <v>0</v>
      </c>
      <c r="Q290" s="213"/>
      <c r="R290" s="214">
        <f>R291+SUM(R292:R364)</f>
        <v>248.27524678600003</v>
      </c>
      <c r="S290" s="213"/>
      <c r="T290" s="215">
        <f>T291+SUM(T292:T364)</f>
        <v>12.728</v>
      </c>
      <c r="AR290" s="216" t="s">
        <v>83</v>
      </c>
      <c r="AT290" s="217" t="s">
        <v>74</v>
      </c>
      <c r="AU290" s="217" t="s">
        <v>83</v>
      </c>
      <c r="AY290" s="216" t="s">
        <v>131</v>
      </c>
      <c r="BK290" s="218">
        <f>BK291+SUM(BK292:BK364)</f>
        <v>0</v>
      </c>
    </row>
    <row r="291" s="1" customFormat="1" ht="25.5" customHeight="1">
      <c r="B291" s="46"/>
      <c r="C291" s="221" t="s">
        <v>484</v>
      </c>
      <c r="D291" s="221" t="s">
        <v>133</v>
      </c>
      <c r="E291" s="222" t="s">
        <v>491</v>
      </c>
      <c r="F291" s="223" t="s">
        <v>492</v>
      </c>
      <c r="G291" s="224" t="s">
        <v>457</v>
      </c>
      <c r="H291" s="225">
        <v>6</v>
      </c>
      <c r="I291" s="226"/>
      <c r="J291" s="227">
        <f>ROUND(I291*H291,2)</f>
        <v>0</v>
      </c>
      <c r="K291" s="223" t="s">
        <v>137</v>
      </c>
      <c r="L291" s="72"/>
      <c r="M291" s="228" t="s">
        <v>21</v>
      </c>
      <c r="N291" s="229" t="s">
        <v>46</v>
      </c>
      <c r="O291" s="47"/>
      <c r="P291" s="230">
        <f>O291*H291</f>
        <v>0</v>
      </c>
      <c r="Q291" s="230">
        <v>0.00069999999999999999</v>
      </c>
      <c r="R291" s="230">
        <f>Q291*H291</f>
        <v>0.0041999999999999997</v>
      </c>
      <c r="S291" s="230">
        <v>0</v>
      </c>
      <c r="T291" s="231">
        <f>S291*H291</f>
        <v>0</v>
      </c>
      <c r="AR291" s="24" t="s">
        <v>138</v>
      </c>
      <c r="AT291" s="24" t="s">
        <v>133</v>
      </c>
      <c r="AU291" s="24" t="s">
        <v>85</v>
      </c>
      <c r="AY291" s="24" t="s">
        <v>131</v>
      </c>
      <c r="BE291" s="232">
        <f>IF(N291="základní",J291,0)</f>
        <v>0</v>
      </c>
      <c r="BF291" s="232">
        <f>IF(N291="snížená",J291,0)</f>
        <v>0</v>
      </c>
      <c r="BG291" s="232">
        <f>IF(N291="zákl. přenesená",J291,0)</f>
        <v>0</v>
      </c>
      <c r="BH291" s="232">
        <f>IF(N291="sníž. přenesená",J291,0)</f>
        <v>0</v>
      </c>
      <c r="BI291" s="232">
        <f>IF(N291="nulová",J291,0)</f>
        <v>0</v>
      </c>
      <c r="BJ291" s="24" t="s">
        <v>83</v>
      </c>
      <c r="BK291" s="232">
        <f>ROUND(I291*H291,2)</f>
        <v>0</v>
      </c>
      <c r="BL291" s="24" t="s">
        <v>138</v>
      </c>
      <c r="BM291" s="24" t="s">
        <v>1042</v>
      </c>
    </row>
    <row r="292" s="11" customFormat="1">
      <c r="B292" s="233"/>
      <c r="C292" s="234"/>
      <c r="D292" s="235" t="s">
        <v>140</v>
      </c>
      <c r="E292" s="236" t="s">
        <v>21</v>
      </c>
      <c r="F292" s="237" t="s">
        <v>907</v>
      </c>
      <c r="G292" s="234"/>
      <c r="H292" s="236" t="s">
        <v>21</v>
      </c>
      <c r="I292" s="238"/>
      <c r="J292" s="234"/>
      <c r="K292" s="234"/>
      <c r="L292" s="239"/>
      <c r="M292" s="240"/>
      <c r="N292" s="241"/>
      <c r="O292" s="241"/>
      <c r="P292" s="241"/>
      <c r="Q292" s="241"/>
      <c r="R292" s="241"/>
      <c r="S292" s="241"/>
      <c r="T292" s="242"/>
      <c r="AT292" s="243" t="s">
        <v>140</v>
      </c>
      <c r="AU292" s="243" t="s">
        <v>85</v>
      </c>
      <c r="AV292" s="11" t="s">
        <v>83</v>
      </c>
      <c r="AW292" s="11" t="s">
        <v>39</v>
      </c>
      <c r="AX292" s="11" t="s">
        <v>75</v>
      </c>
      <c r="AY292" s="243" t="s">
        <v>131</v>
      </c>
    </row>
    <row r="293" s="12" customFormat="1">
      <c r="B293" s="244"/>
      <c r="C293" s="245"/>
      <c r="D293" s="235" t="s">
        <v>140</v>
      </c>
      <c r="E293" s="246" t="s">
        <v>21</v>
      </c>
      <c r="F293" s="247" t="s">
        <v>494</v>
      </c>
      <c r="G293" s="245"/>
      <c r="H293" s="248">
        <v>2</v>
      </c>
      <c r="I293" s="249"/>
      <c r="J293" s="245"/>
      <c r="K293" s="245"/>
      <c r="L293" s="250"/>
      <c r="M293" s="251"/>
      <c r="N293" s="252"/>
      <c r="O293" s="252"/>
      <c r="P293" s="252"/>
      <c r="Q293" s="252"/>
      <c r="R293" s="252"/>
      <c r="S293" s="252"/>
      <c r="T293" s="253"/>
      <c r="AT293" s="254" t="s">
        <v>140</v>
      </c>
      <c r="AU293" s="254" t="s">
        <v>85</v>
      </c>
      <c r="AV293" s="12" t="s">
        <v>85</v>
      </c>
      <c r="AW293" s="12" t="s">
        <v>39</v>
      </c>
      <c r="AX293" s="12" t="s">
        <v>75</v>
      </c>
      <c r="AY293" s="254" t="s">
        <v>131</v>
      </c>
    </row>
    <row r="294" s="12" customFormat="1">
      <c r="B294" s="244"/>
      <c r="C294" s="245"/>
      <c r="D294" s="235" t="s">
        <v>140</v>
      </c>
      <c r="E294" s="246" t="s">
        <v>21</v>
      </c>
      <c r="F294" s="247" t="s">
        <v>495</v>
      </c>
      <c r="G294" s="245"/>
      <c r="H294" s="248">
        <v>2</v>
      </c>
      <c r="I294" s="249"/>
      <c r="J294" s="245"/>
      <c r="K294" s="245"/>
      <c r="L294" s="250"/>
      <c r="M294" s="251"/>
      <c r="N294" s="252"/>
      <c r="O294" s="252"/>
      <c r="P294" s="252"/>
      <c r="Q294" s="252"/>
      <c r="R294" s="252"/>
      <c r="S294" s="252"/>
      <c r="T294" s="253"/>
      <c r="AT294" s="254" t="s">
        <v>140</v>
      </c>
      <c r="AU294" s="254" t="s">
        <v>85</v>
      </c>
      <c r="AV294" s="12" t="s">
        <v>85</v>
      </c>
      <c r="AW294" s="12" t="s">
        <v>39</v>
      </c>
      <c r="AX294" s="12" t="s">
        <v>75</v>
      </c>
      <c r="AY294" s="254" t="s">
        <v>131</v>
      </c>
    </row>
    <row r="295" s="12" customFormat="1">
      <c r="B295" s="244"/>
      <c r="C295" s="245"/>
      <c r="D295" s="235" t="s">
        <v>140</v>
      </c>
      <c r="E295" s="246" t="s">
        <v>21</v>
      </c>
      <c r="F295" s="247" t="s">
        <v>496</v>
      </c>
      <c r="G295" s="245"/>
      <c r="H295" s="248">
        <v>2</v>
      </c>
      <c r="I295" s="249"/>
      <c r="J295" s="245"/>
      <c r="K295" s="245"/>
      <c r="L295" s="250"/>
      <c r="M295" s="251"/>
      <c r="N295" s="252"/>
      <c r="O295" s="252"/>
      <c r="P295" s="252"/>
      <c r="Q295" s="252"/>
      <c r="R295" s="252"/>
      <c r="S295" s="252"/>
      <c r="T295" s="253"/>
      <c r="AT295" s="254" t="s">
        <v>140</v>
      </c>
      <c r="AU295" s="254" t="s">
        <v>85</v>
      </c>
      <c r="AV295" s="12" t="s">
        <v>85</v>
      </c>
      <c r="AW295" s="12" t="s">
        <v>39</v>
      </c>
      <c r="AX295" s="12" t="s">
        <v>75</v>
      </c>
      <c r="AY295" s="254" t="s">
        <v>131</v>
      </c>
    </row>
    <row r="296" s="14" customFormat="1">
      <c r="B296" s="268"/>
      <c r="C296" s="269"/>
      <c r="D296" s="235" t="s">
        <v>140</v>
      </c>
      <c r="E296" s="270" t="s">
        <v>21</v>
      </c>
      <c r="F296" s="271" t="s">
        <v>208</v>
      </c>
      <c r="G296" s="269"/>
      <c r="H296" s="272">
        <v>6</v>
      </c>
      <c r="I296" s="273"/>
      <c r="J296" s="269"/>
      <c r="K296" s="269"/>
      <c r="L296" s="274"/>
      <c r="M296" s="275"/>
      <c r="N296" s="276"/>
      <c r="O296" s="276"/>
      <c r="P296" s="276"/>
      <c r="Q296" s="276"/>
      <c r="R296" s="276"/>
      <c r="S296" s="276"/>
      <c r="T296" s="277"/>
      <c r="AT296" s="278" t="s">
        <v>140</v>
      </c>
      <c r="AU296" s="278" t="s">
        <v>85</v>
      </c>
      <c r="AV296" s="14" t="s">
        <v>138</v>
      </c>
      <c r="AW296" s="14" t="s">
        <v>39</v>
      </c>
      <c r="AX296" s="14" t="s">
        <v>83</v>
      </c>
      <c r="AY296" s="278" t="s">
        <v>131</v>
      </c>
    </row>
    <row r="297" s="1" customFormat="1" ht="25.5" customHeight="1">
      <c r="B297" s="46"/>
      <c r="C297" s="279" t="s">
        <v>490</v>
      </c>
      <c r="D297" s="279" t="s">
        <v>288</v>
      </c>
      <c r="E297" s="280" t="s">
        <v>498</v>
      </c>
      <c r="F297" s="281" t="s">
        <v>499</v>
      </c>
      <c r="G297" s="282" t="s">
        <v>457</v>
      </c>
      <c r="H297" s="283">
        <v>6</v>
      </c>
      <c r="I297" s="284"/>
      <c r="J297" s="285">
        <f>ROUND(I297*H297,2)</f>
        <v>0</v>
      </c>
      <c r="K297" s="281" t="s">
        <v>137</v>
      </c>
      <c r="L297" s="286"/>
      <c r="M297" s="287" t="s">
        <v>21</v>
      </c>
      <c r="N297" s="288" t="s">
        <v>46</v>
      </c>
      <c r="O297" s="47"/>
      <c r="P297" s="230">
        <f>O297*H297</f>
        <v>0</v>
      </c>
      <c r="Q297" s="230">
        <v>0.0030000000000000001</v>
      </c>
      <c r="R297" s="230">
        <f>Q297*H297</f>
        <v>0.018000000000000002</v>
      </c>
      <c r="S297" s="230">
        <v>0</v>
      </c>
      <c r="T297" s="231">
        <f>S297*H297</f>
        <v>0</v>
      </c>
      <c r="AR297" s="24" t="s">
        <v>174</v>
      </c>
      <c r="AT297" s="24" t="s">
        <v>288</v>
      </c>
      <c r="AU297" s="24" t="s">
        <v>85</v>
      </c>
      <c r="AY297" s="24" t="s">
        <v>131</v>
      </c>
      <c r="BE297" s="232">
        <f>IF(N297="základní",J297,0)</f>
        <v>0</v>
      </c>
      <c r="BF297" s="232">
        <f>IF(N297="snížená",J297,0)</f>
        <v>0</v>
      </c>
      <c r="BG297" s="232">
        <f>IF(N297="zákl. přenesená",J297,0)</f>
        <v>0</v>
      </c>
      <c r="BH297" s="232">
        <f>IF(N297="sníž. přenesená",J297,0)</f>
        <v>0</v>
      </c>
      <c r="BI297" s="232">
        <f>IF(N297="nulová",J297,0)</f>
        <v>0</v>
      </c>
      <c r="BJ297" s="24" t="s">
        <v>83</v>
      </c>
      <c r="BK297" s="232">
        <f>ROUND(I297*H297,2)</f>
        <v>0</v>
      </c>
      <c r="BL297" s="24" t="s">
        <v>138</v>
      </c>
      <c r="BM297" s="24" t="s">
        <v>1043</v>
      </c>
    </row>
    <row r="298" s="1" customFormat="1" ht="25.5" customHeight="1">
      <c r="B298" s="46"/>
      <c r="C298" s="279" t="s">
        <v>497</v>
      </c>
      <c r="D298" s="279" t="s">
        <v>288</v>
      </c>
      <c r="E298" s="280" t="s">
        <v>502</v>
      </c>
      <c r="F298" s="281" t="s">
        <v>503</v>
      </c>
      <c r="G298" s="282" t="s">
        <v>457</v>
      </c>
      <c r="H298" s="283">
        <v>6</v>
      </c>
      <c r="I298" s="284"/>
      <c r="J298" s="285">
        <f>ROUND(I298*H298,2)</f>
        <v>0</v>
      </c>
      <c r="K298" s="281" t="s">
        <v>137</v>
      </c>
      <c r="L298" s="286"/>
      <c r="M298" s="287" t="s">
        <v>21</v>
      </c>
      <c r="N298" s="288" t="s">
        <v>46</v>
      </c>
      <c r="O298" s="47"/>
      <c r="P298" s="230">
        <f>O298*H298</f>
        <v>0</v>
      </c>
      <c r="Q298" s="230">
        <v>0.0061000000000000004</v>
      </c>
      <c r="R298" s="230">
        <f>Q298*H298</f>
        <v>0.036600000000000001</v>
      </c>
      <c r="S298" s="230">
        <v>0</v>
      </c>
      <c r="T298" s="231">
        <f>S298*H298</f>
        <v>0</v>
      </c>
      <c r="AR298" s="24" t="s">
        <v>174</v>
      </c>
      <c r="AT298" s="24" t="s">
        <v>288</v>
      </c>
      <c r="AU298" s="24" t="s">
        <v>85</v>
      </c>
      <c r="AY298" s="24" t="s">
        <v>131</v>
      </c>
      <c r="BE298" s="232">
        <f>IF(N298="základní",J298,0)</f>
        <v>0</v>
      </c>
      <c r="BF298" s="232">
        <f>IF(N298="snížená",J298,0)</f>
        <v>0</v>
      </c>
      <c r="BG298" s="232">
        <f>IF(N298="zákl. přenesená",J298,0)</f>
        <v>0</v>
      </c>
      <c r="BH298" s="232">
        <f>IF(N298="sníž. přenesená",J298,0)</f>
        <v>0</v>
      </c>
      <c r="BI298" s="232">
        <f>IF(N298="nulová",J298,0)</f>
        <v>0</v>
      </c>
      <c r="BJ298" s="24" t="s">
        <v>83</v>
      </c>
      <c r="BK298" s="232">
        <f>ROUND(I298*H298,2)</f>
        <v>0</v>
      </c>
      <c r="BL298" s="24" t="s">
        <v>138</v>
      </c>
      <c r="BM298" s="24" t="s">
        <v>1044</v>
      </c>
    </row>
    <row r="299" s="1" customFormat="1" ht="25.5" customHeight="1">
      <c r="B299" s="46"/>
      <c r="C299" s="279" t="s">
        <v>501</v>
      </c>
      <c r="D299" s="279" t="s">
        <v>288</v>
      </c>
      <c r="E299" s="280" t="s">
        <v>506</v>
      </c>
      <c r="F299" s="281" t="s">
        <v>507</v>
      </c>
      <c r="G299" s="282" t="s">
        <v>457</v>
      </c>
      <c r="H299" s="283">
        <v>6</v>
      </c>
      <c r="I299" s="284"/>
      <c r="J299" s="285">
        <f>ROUND(I299*H299,2)</f>
        <v>0</v>
      </c>
      <c r="K299" s="281" t="s">
        <v>137</v>
      </c>
      <c r="L299" s="286"/>
      <c r="M299" s="287" t="s">
        <v>21</v>
      </c>
      <c r="N299" s="288" t="s">
        <v>46</v>
      </c>
      <c r="O299" s="47"/>
      <c r="P299" s="230">
        <f>O299*H299</f>
        <v>0</v>
      </c>
      <c r="Q299" s="230">
        <v>0.00010000000000000001</v>
      </c>
      <c r="R299" s="230">
        <f>Q299*H299</f>
        <v>0.00060000000000000006</v>
      </c>
      <c r="S299" s="230">
        <v>0</v>
      </c>
      <c r="T299" s="231">
        <f>S299*H299</f>
        <v>0</v>
      </c>
      <c r="AR299" s="24" t="s">
        <v>174</v>
      </c>
      <c r="AT299" s="24" t="s">
        <v>288</v>
      </c>
      <c r="AU299" s="24" t="s">
        <v>85</v>
      </c>
      <c r="AY299" s="24" t="s">
        <v>131</v>
      </c>
      <c r="BE299" s="232">
        <f>IF(N299="základní",J299,0)</f>
        <v>0</v>
      </c>
      <c r="BF299" s="232">
        <f>IF(N299="snížená",J299,0)</f>
        <v>0</v>
      </c>
      <c r="BG299" s="232">
        <f>IF(N299="zákl. přenesená",J299,0)</f>
        <v>0</v>
      </c>
      <c r="BH299" s="232">
        <f>IF(N299="sníž. přenesená",J299,0)</f>
        <v>0</v>
      </c>
      <c r="BI299" s="232">
        <f>IF(N299="nulová",J299,0)</f>
        <v>0</v>
      </c>
      <c r="BJ299" s="24" t="s">
        <v>83</v>
      </c>
      <c r="BK299" s="232">
        <f>ROUND(I299*H299,2)</f>
        <v>0</v>
      </c>
      <c r="BL299" s="24" t="s">
        <v>138</v>
      </c>
      <c r="BM299" s="24" t="s">
        <v>1045</v>
      </c>
    </row>
    <row r="300" s="1" customFormat="1" ht="25.5" customHeight="1">
      <c r="B300" s="46"/>
      <c r="C300" s="279" t="s">
        <v>505</v>
      </c>
      <c r="D300" s="279" t="s">
        <v>288</v>
      </c>
      <c r="E300" s="280" t="s">
        <v>510</v>
      </c>
      <c r="F300" s="281" t="s">
        <v>511</v>
      </c>
      <c r="G300" s="282" t="s">
        <v>457</v>
      </c>
      <c r="H300" s="283">
        <v>6</v>
      </c>
      <c r="I300" s="284"/>
      <c r="J300" s="285">
        <f>ROUND(I300*H300,2)</f>
        <v>0</v>
      </c>
      <c r="K300" s="281" t="s">
        <v>284</v>
      </c>
      <c r="L300" s="286"/>
      <c r="M300" s="287" t="s">
        <v>21</v>
      </c>
      <c r="N300" s="288" t="s">
        <v>46</v>
      </c>
      <c r="O300" s="47"/>
      <c r="P300" s="230">
        <f>O300*H300</f>
        <v>0</v>
      </c>
      <c r="Q300" s="230">
        <v>0.00035</v>
      </c>
      <c r="R300" s="230">
        <f>Q300*H300</f>
        <v>0.0020999999999999999</v>
      </c>
      <c r="S300" s="230">
        <v>0</v>
      </c>
      <c r="T300" s="231">
        <f>S300*H300</f>
        <v>0</v>
      </c>
      <c r="AR300" s="24" t="s">
        <v>174</v>
      </c>
      <c r="AT300" s="24" t="s">
        <v>288</v>
      </c>
      <c r="AU300" s="24" t="s">
        <v>85</v>
      </c>
      <c r="AY300" s="24" t="s">
        <v>131</v>
      </c>
      <c r="BE300" s="232">
        <f>IF(N300="základní",J300,0)</f>
        <v>0</v>
      </c>
      <c r="BF300" s="232">
        <f>IF(N300="snížená",J300,0)</f>
        <v>0</v>
      </c>
      <c r="BG300" s="232">
        <f>IF(N300="zákl. přenesená",J300,0)</f>
        <v>0</v>
      </c>
      <c r="BH300" s="232">
        <f>IF(N300="sníž. přenesená",J300,0)</f>
        <v>0</v>
      </c>
      <c r="BI300" s="232">
        <f>IF(N300="nulová",J300,0)</f>
        <v>0</v>
      </c>
      <c r="BJ300" s="24" t="s">
        <v>83</v>
      </c>
      <c r="BK300" s="232">
        <f>ROUND(I300*H300,2)</f>
        <v>0</v>
      </c>
      <c r="BL300" s="24" t="s">
        <v>138</v>
      </c>
      <c r="BM300" s="24" t="s">
        <v>1046</v>
      </c>
    </row>
    <row r="301" s="1" customFormat="1" ht="16.5" customHeight="1">
      <c r="B301" s="46"/>
      <c r="C301" s="279" t="s">
        <v>509</v>
      </c>
      <c r="D301" s="279" t="s">
        <v>288</v>
      </c>
      <c r="E301" s="280" t="s">
        <v>514</v>
      </c>
      <c r="F301" s="281" t="s">
        <v>515</v>
      </c>
      <c r="G301" s="282" t="s">
        <v>457</v>
      </c>
      <c r="H301" s="283">
        <v>4</v>
      </c>
      <c r="I301" s="284"/>
      <c r="J301" s="285">
        <f>ROUND(I301*H301,2)</f>
        <v>0</v>
      </c>
      <c r="K301" s="281" t="s">
        <v>137</v>
      </c>
      <c r="L301" s="286"/>
      <c r="M301" s="287" t="s">
        <v>21</v>
      </c>
      <c r="N301" s="288" t="s">
        <v>46</v>
      </c>
      <c r="O301" s="47"/>
      <c r="P301" s="230">
        <f>O301*H301</f>
        <v>0</v>
      </c>
      <c r="Q301" s="230">
        <v>0.0030000000000000001</v>
      </c>
      <c r="R301" s="230">
        <f>Q301*H301</f>
        <v>0.012</v>
      </c>
      <c r="S301" s="230">
        <v>0</v>
      </c>
      <c r="T301" s="231">
        <f>S301*H301</f>
        <v>0</v>
      </c>
      <c r="AR301" s="24" t="s">
        <v>174</v>
      </c>
      <c r="AT301" s="24" t="s">
        <v>288</v>
      </c>
      <c r="AU301" s="24" t="s">
        <v>85</v>
      </c>
      <c r="AY301" s="24" t="s">
        <v>131</v>
      </c>
      <c r="BE301" s="232">
        <f>IF(N301="základní",J301,0)</f>
        <v>0</v>
      </c>
      <c r="BF301" s="232">
        <f>IF(N301="snížená",J301,0)</f>
        <v>0</v>
      </c>
      <c r="BG301" s="232">
        <f>IF(N301="zákl. přenesená",J301,0)</f>
        <v>0</v>
      </c>
      <c r="BH301" s="232">
        <f>IF(N301="sníž. přenesená",J301,0)</f>
        <v>0</v>
      </c>
      <c r="BI301" s="232">
        <f>IF(N301="nulová",J301,0)</f>
        <v>0</v>
      </c>
      <c r="BJ301" s="24" t="s">
        <v>83</v>
      </c>
      <c r="BK301" s="232">
        <f>ROUND(I301*H301,2)</f>
        <v>0</v>
      </c>
      <c r="BL301" s="24" t="s">
        <v>138</v>
      </c>
      <c r="BM301" s="24" t="s">
        <v>1047</v>
      </c>
    </row>
    <row r="302" s="11" customFormat="1">
      <c r="B302" s="233"/>
      <c r="C302" s="234"/>
      <c r="D302" s="235" t="s">
        <v>140</v>
      </c>
      <c r="E302" s="236" t="s">
        <v>21</v>
      </c>
      <c r="F302" s="237" t="s">
        <v>907</v>
      </c>
      <c r="G302" s="234"/>
      <c r="H302" s="236" t="s">
        <v>21</v>
      </c>
      <c r="I302" s="238"/>
      <c r="J302" s="234"/>
      <c r="K302" s="234"/>
      <c r="L302" s="239"/>
      <c r="M302" s="240"/>
      <c r="N302" s="241"/>
      <c r="O302" s="241"/>
      <c r="P302" s="241"/>
      <c r="Q302" s="241"/>
      <c r="R302" s="241"/>
      <c r="S302" s="241"/>
      <c r="T302" s="242"/>
      <c r="AT302" s="243" t="s">
        <v>140</v>
      </c>
      <c r="AU302" s="243" t="s">
        <v>85</v>
      </c>
      <c r="AV302" s="11" t="s">
        <v>83</v>
      </c>
      <c r="AW302" s="11" t="s">
        <v>39</v>
      </c>
      <c r="AX302" s="11" t="s">
        <v>75</v>
      </c>
      <c r="AY302" s="243" t="s">
        <v>131</v>
      </c>
    </row>
    <row r="303" s="12" customFormat="1">
      <c r="B303" s="244"/>
      <c r="C303" s="245"/>
      <c r="D303" s="235" t="s">
        <v>140</v>
      </c>
      <c r="E303" s="246" t="s">
        <v>21</v>
      </c>
      <c r="F303" s="247" t="s">
        <v>495</v>
      </c>
      <c r="G303" s="245"/>
      <c r="H303" s="248">
        <v>2</v>
      </c>
      <c r="I303" s="249"/>
      <c r="J303" s="245"/>
      <c r="K303" s="245"/>
      <c r="L303" s="250"/>
      <c r="M303" s="251"/>
      <c r="N303" s="252"/>
      <c r="O303" s="252"/>
      <c r="P303" s="252"/>
      <c r="Q303" s="252"/>
      <c r="R303" s="252"/>
      <c r="S303" s="252"/>
      <c r="T303" s="253"/>
      <c r="AT303" s="254" t="s">
        <v>140</v>
      </c>
      <c r="AU303" s="254" t="s">
        <v>85</v>
      </c>
      <c r="AV303" s="12" t="s">
        <v>85</v>
      </c>
      <c r="AW303" s="12" t="s">
        <v>39</v>
      </c>
      <c r="AX303" s="12" t="s">
        <v>75</v>
      </c>
      <c r="AY303" s="254" t="s">
        <v>131</v>
      </c>
    </row>
    <row r="304" s="12" customFormat="1">
      <c r="B304" s="244"/>
      <c r="C304" s="245"/>
      <c r="D304" s="235" t="s">
        <v>140</v>
      </c>
      <c r="E304" s="246" t="s">
        <v>21</v>
      </c>
      <c r="F304" s="247" t="s">
        <v>496</v>
      </c>
      <c r="G304" s="245"/>
      <c r="H304" s="248">
        <v>2</v>
      </c>
      <c r="I304" s="249"/>
      <c r="J304" s="245"/>
      <c r="K304" s="245"/>
      <c r="L304" s="250"/>
      <c r="M304" s="251"/>
      <c r="N304" s="252"/>
      <c r="O304" s="252"/>
      <c r="P304" s="252"/>
      <c r="Q304" s="252"/>
      <c r="R304" s="252"/>
      <c r="S304" s="252"/>
      <c r="T304" s="253"/>
      <c r="AT304" s="254" t="s">
        <v>140</v>
      </c>
      <c r="AU304" s="254" t="s">
        <v>85</v>
      </c>
      <c r="AV304" s="12" t="s">
        <v>85</v>
      </c>
      <c r="AW304" s="12" t="s">
        <v>39</v>
      </c>
      <c r="AX304" s="12" t="s">
        <v>75</v>
      </c>
      <c r="AY304" s="254" t="s">
        <v>131</v>
      </c>
    </row>
    <row r="305" s="14" customFormat="1">
      <c r="B305" s="268"/>
      <c r="C305" s="269"/>
      <c r="D305" s="235" t="s">
        <v>140</v>
      </c>
      <c r="E305" s="270" t="s">
        <v>21</v>
      </c>
      <c r="F305" s="271" t="s">
        <v>208</v>
      </c>
      <c r="G305" s="269"/>
      <c r="H305" s="272">
        <v>4</v>
      </c>
      <c r="I305" s="273"/>
      <c r="J305" s="269"/>
      <c r="K305" s="269"/>
      <c r="L305" s="274"/>
      <c r="M305" s="275"/>
      <c r="N305" s="276"/>
      <c r="O305" s="276"/>
      <c r="P305" s="276"/>
      <c r="Q305" s="276"/>
      <c r="R305" s="276"/>
      <c r="S305" s="276"/>
      <c r="T305" s="277"/>
      <c r="AT305" s="278" t="s">
        <v>140</v>
      </c>
      <c r="AU305" s="278" t="s">
        <v>85</v>
      </c>
      <c r="AV305" s="14" t="s">
        <v>138</v>
      </c>
      <c r="AW305" s="14" t="s">
        <v>39</v>
      </c>
      <c r="AX305" s="14" t="s">
        <v>83</v>
      </c>
      <c r="AY305" s="278" t="s">
        <v>131</v>
      </c>
    </row>
    <row r="306" s="1" customFormat="1" ht="16.5" customHeight="1">
      <c r="B306" s="46"/>
      <c r="C306" s="279" t="s">
        <v>513</v>
      </c>
      <c r="D306" s="279" t="s">
        <v>288</v>
      </c>
      <c r="E306" s="280" t="s">
        <v>518</v>
      </c>
      <c r="F306" s="281" t="s">
        <v>519</v>
      </c>
      <c r="G306" s="282" t="s">
        <v>457</v>
      </c>
      <c r="H306" s="283">
        <v>2</v>
      </c>
      <c r="I306" s="284"/>
      <c r="J306" s="285">
        <f>ROUND(I306*H306,2)</f>
        <v>0</v>
      </c>
      <c r="K306" s="281" t="s">
        <v>137</v>
      </c>
      <c r="L306" s="286"/>
      <c r="M306" s="287" t="s">
        <v>21</v>
      </c>
      <c r="N306" s="288" t="s">
        <v>46</v>
      </c>
      <c r="O306" s="47"/>
      <c r="P306" s="230">
        <f>O306*H306</f>
        <v>0</v>
      </c>
      <c r="Q306" s="230">
        <v>0.002</v>
      </c>
      <c r="R306" s="230">
        <f>Q306*H306</f>
        <v>0.0040000000000000001</v>
      </c>
      <c r="S306" s="230">
        <v>0</v>
      </c>
      <c r="T306" s="231">
        <f>S306*H306</f>
        <v>0</v>
      </c>
      <c r="AR306" s="24" t="s">
        <v>174</v>
      </c>
      <c r="AT306" s="24" t="s">
        <v>288</v>
      </c>
      <c r="AU306" s="24" t="s">
        <v>85</v>
      </c>
      <c r="AY306" s="24" t="s">
        <v>131</v>
      </c>
      <c r="BE306" s="232">
        <f>IF(N306="základní",J306,0)</f>
        <v>0</v>
      </c>
      <c r="BF306" s="232">
        <f>IF(N306="snížená",J306,0)</f>
        <v>0</v>
      </c>
      <c r="BG306" s="232">
        <f>IF(N306="zákl. přenesená",J306,0)</f>
        <v>0</v>
      </c>
      <c r="BH306" s="232">
        <f>IF(N306="sníž. přenesená",J306,0)</f>
        <v>0</v>
      </c>
      <c r="BI306" s="232">
        <f>IF(N306="nulová",J306,0)</f>
        <v>0</v>
      </c>
      <c r="BJ306" s="24" t="s">
        <v>83</v>
      </c>
      <c r="BK306" s="232">
        <f>ROUND(I306*H306,2)</f>
        <v>0</v>
      </c>
      <c r="BL306" s="24" t="s">
        <v>138</v>
      </c>
      <c r="BM306" s="24" t="s">
        <v>1048</v>
      </c>
    </row>
    <row r="307" s="11" customFormat="1">
      <c r="B307" s="233"/>
      <c r="C307" s="234"/>
      <c r="D307" s="235" t="s">
        <v>140</v>
      </c>
      <c r="E307" s="236" t="s">
        <v>21</v>
      </c>
      <c r="F307" s="237" t="s">
        <v>907</v>
      </c>
      <c r="G307" s="234"/>
      <c r="H307" s="236" t="s">
        <v>21</v>
      </c>
      <c r="I307" s="238"/>
      <c r="J307" s="234"/>
      <c r="K307" s="234"/>
      <c r="L307" s="239"/>
      <c r="M307" s="240"/>
      <c r="N307" s="241"/>
      <c r="O307" s="241"/>
      <c r="P307" s="241"/>
      <c r="Q307" s="241"/>
      <c r="R307" s="241"/>
      <c r="S307" s="241"/>
      <c r="T307" s="242"/>
      <c r="AT307" s="243" t="s">
        <v>140</v>
      </c>
      <c r="AU307" s="243" t="s">
        <v>85</v>
      </c>
      <c r="AV307" s="11" t="s">
        <v>83</v>
      </c>
      <c r="AW307" s="11" t="s">
        <v>39</v>
      </c>
      <c r="AX307" s="11" t="s">
        <v>75</v>
      </c>
      <c r="AY307" s="243" t="s">
        <v>131</v>
      </c>
    </row>
    <row r="308" s="12" customFormat="1">
      <c r="B308" s="244"/>
      <c r="C308" s="245"/>
      <c r="D308" s="235" t="s">
        <v>140</v>
      </c>
      <c r="E308" s="246" t="s">
        <v>21</v>
      </c>
      <c r="F308" s="247" t="s">
        <v>494</v>
      </c>
      <c r="G308" s="245"/>
      <c r="H308" s="248">
        <v>2</v>
      </c>
      <c r="I308" s="249"/>
      <c r="J308" s="245"/>
      <c r="K308" s="245"/>
      <c r="L308" s="250"/>
      <c r="M308" s="251"/>
      <c r="N308" s="252"/>
      <c r="O308" s="252"/>
      <c r="P308" s="252"/>
      <c r="Q308" s="252"/>
      <c r="R308" s="252"/>
      <c r="S308" s="252"/>
      <c r="T308" s="253"/>
      <c r="AT308" s="254" t="s">
        <v>140</v>
      </c>
      <c r="AU308" s="254" t="s">
        <v>85</v>
      </c>
      <c r="AV308" s="12" t="s">
        <v>85</v>
      </c>
      <c r="AW308" s="12" t="s">
        <v>39</v>
      </c>
      <c r="AX308" s="12" t="s">
        <v>83</v>
      </c>
      <c r="AY308" s="254" t="s">
        <v>131</v>
      </c>
    </row>
    <row r="309" s="1" customFormat="1" ht="25.5" customHeight="1">
      <c r="B309" s="46"/>
      <c r="C309" s="221" t="s">
        <v>517</v>
      </c>
      <c r="D309" s="221" t="s">
        <v>133</v>
      </c>
      <c r="E309" s="222" t="s">
        <v>522</v>
      </c>
      <c r="F309" s="223" t="s">
        <v>523</v>
      </c>
      <c r="G309" s="224" t="s">
        <v>457</v>
      </c>
      <c r="H309" s="225">
        <v>6</v>
      </c>
      <c r="I309" s="226"/>
      <c r="J309" s="227">
        <f>ROUND(I309*H309,2)</f>
        <v>0</v>
      </c>
      <c r="K309" s="223" t="s">
        <v>137</v>
      </c>
      <c r="L309" s="72"/>
      <c r="M309" s="228" t="s">
        <v>21</v>
      </c>
      <c r="N309" s="229" t="s">
        <v>46</v>
      </c>
      <c r="O309" s="47"/>
      <c r="P309" s="230">
        <f>O309*H309</f>
        <v>0</v>
      </c>
      <c r="Q309" s="230">
        <v>0.11240500000000001</v>
      </c>
      <c r="R309" s="230">
        <f>Q309*H309</f>
        <v>0.67443000000000008</v>
      </c>
      <c r="S309" s="230">
        <v>0</v>
      </c>
      <c r="T309" s="231">
        <f>S309*H309</f>
        <v>0</v>
      </c>
      <c r="AR309" s="24" t="s">
        <v>138</v>
      </c>
      <c r="AT309" s="24" t="s">
        <v>133</v>
      </c>
      <c r="AU309" s="24" t="s">
        <v>85</v>
      </c>
      <c r="AY309" s="24" t="s">
        <v>131</v>
      </c>
      <c r="BE309" s="232">
        <f>IF(N309="základní",J309,0)</f>
        <v>0</v>
      </c>
      <c r="BF309" s="232">
        <f>IF(N309="snížená",J309,0)</f>
        <v>0</v>
      </c>
      <c r="BG309" s="232">
        <f>IF(N309="zákl. přenesená",J309,0)</f>
        <v>0</v>
      </c>
      <c r="BH309" s="232">
        <f>IF(N309="sníž. přenesená",J309,0)</f>
        <v>0</v>
      </c>
      <c r="BI309" s="232">
        <f>IF(N309="nulová",J309,0)</f>
        <v>0</v>
      </c>
      <c r="BJ309" s="24" t="s">
        <v>83</v>
      </c>
      <c r="BK309" s="232">
        <f>ROUND(I309*H309,2)</f>
        <v>0</v>
      </c>
      <c r="BL309" s="24" t="s">
        <v>138</v>
      </c>
      <c r="BM309" s="24" t="s">
        <v>1049</v>
      </c>
    </row>
    <row r="310" s="11" customFormat="1">
      <c r="B310" s="233"/>
      <c r="C310" s="234"/>
      <c r="D310" s="235" t="s">
        <v>140</v>
      </c>
      <c r="E310" s="236" t="s">
        <v>21</v>
      </c>
      <c r="F310" s="237" t="s">
        <v>907</v>
      </c>
      <c r="G310" s="234"/>
      <c r="H310" s="236" t="s">
        <v>21</v>
      </c>
      <c r="I310" s="238"/>
      <c r="J310" s="234"/>
      <c r="K310" s="234"/>
      <c r="L310" s="239"/>
      <c r="M310" s="240"/>
      <c r="N310" s="241"/>
      <c r="O310" s="241"/>
      <c r="P310" s="241"/>
      <c r="Q310" s="241"/>
      <c r="R310" s="241"/>
      <c r="S310" s="241"/>
      <c r="T310" s="242"/>
      <c r="AT310" s="243" t="s">
        <v>140</v>
      </c>
      <c r="AU310" s="243" t="s">
        <v>85</v>
      </c>
      <c r="AV310" s="11" t="s">
        <v>83</v>
      </c>
      <c r="AW310" s="11" t="s">
        <v>39</v>
      </c>
      <c r="AX310" s="11" t="s">
        <v>75</v>
      </c>
      <c r="AY310" s="243" t="s">
        <v>131</v>
      </c>
    </row>
    <row r="311" s="12" customFormat="1">
      <c r="B311" s="244"/>
      <c r="C311" s="245"/>
      <c r="D311" s="235" t="s">
        <v>140</v>
      </c>
      <c r="E311" s="246" t="s">
        <v>21</v>
      </c>
      <c r="F311" s="247" t="s">
        <v>494</v>
      </c>
      <c r="G311" s="245"/>
      <c r="H311" s="248">
        <v>2</v>
      </c>
      <c r="I311" s="249"/>
      <c r="J311" s="245"/>
      <c r="K311" s="245"/>
      <c r="L311" s="250"/>
      <c r="M311" s="251"/>
      <c r="N311" s="252"/>
      <c r="O311" s="252"/>
      <c r="P311" s="252"/>
      <c r="Q311" s="252"/>
      <c r="R311" s="252"/>
      <c r="S311" s="252"/>
      <c r="T311" s="253"/>
      <c r="AT311" s="254" t="s">
        <v>140</v>
      </c>
      <c r="AU311" s="254" t="s">
        <v>85</v>
      </c>
      <c r="AV311" s="12" t="s">
        <v>85</v>
      </c>
      <c r="AW311" s="12" t="s">
        <v>39</v>
      </c>
      <c r="AX311" s="12" t="s">
        <v>75</v>
      </c>
      <c r="AY311" s="254" t="s">
        <v>131</v>
      </c>
    </row>
    <row r="312" s="12" customFormat="1">
      <c r="B312" s="244"/>
      <c r="C312" s="245"/>
      <c r="D312" s="235" t="s">
        <v>140</v>
      </c>
      <c r="E312" s="246" t="s">
        <v>21</v>
      </c>
      <c r="F312" s="247" t="s">
        <v>495</v>
      </c>
      <c r="G312" s="245"/>
      <c r="H312" s="248">
        <v>2</v>
      </c>
      <c r="I312" s="249"/>
      <c r="J312" s="245"/>
      <c r="K312" s="245"/>
      <c r="L312" s="250"/>
      <c r="M312" s="251"/>
      <c r="N312" s="252"/>
      <c r="O312" s="252"/>
      <c r="P312" s="252"/>
      <c r="Q312" s="252"/>
      <c r="R312" s="252"/>
      <c r="S312" s="252"/>
      <c r="T312" s="253"/>
      <c r="AT312" s="254" t="s">
        <v>140</v>
      </c>
      <c r="AU312" s="254" t="s">
        <v>85</v>
      </c>
      <c r="AV312" s="12" t="s">
        <v>85</v>
      </c>
      <c r="AW312" s="12" t="s">
        <v>39</v>
      </c>
      <c r="AX312" s="12" t="s">
        <v>75</v>
      </c>
      <c r="AY312" s="254" t="s">
        <v>131</v>
      </c>
    </row>
    <row r="313" s="12" customFormat="1">
      <c r="B313" s="244"/>
      <c r="C313" s="245"/>
      <c r="D313" s="235" t="s">
        <v>140</v>
      </c>
      <c r="E313" s="246" t="s">
        <v>21</v>
      </c>
      <c r="F313" s="247" t="s">
        <v>496</v>
      </c>
      <c r="G313" s="245"/>
      <c r="H313" s="248">
        <v>2</v>
      </c>
      <c r="I313" s="249"/>
      <c r="J313" s="245"/>
      <c r="K313" s="245"/>
      <c r="L313" s="250"/>
      <c r="M313" s="251"/>
      <c r="N313" s="252"/>
      <c r="O313" s="252"/>
      <c r="P313" s="252"/>
      <c r="Q313" s="252"/>
      <c r="R313" s="252"/>
      <c r="S313" s="252"/>
      <c r="T313" s="253"/>
      <c r="AT313" s="254" t="s">
        <v>140</v>
      </c>
      <c r="AU313" s="254" t="s">
        <v>85</v>
      </c>
      <c r="AV313" s="12" t="s">
        <v>85</v>
      </c>
      <c r="AW313" s="12" t="s">
        <v>39</v>
      </c>
      <c r="AX313" s="12" t="s">
        <v>75</v>
      </c>
      <c r="AY313" s="254" t="s">
        <v>131</v>
      </c>
    </row>
    <row r="314" s="14" customFormat="1">
      <c r="B314" s="268"/>
      <c r="C314" s="269"/>
      <c r="D314" s="235" t="s">
        <v>140</v>
      </c>
      <c r="E314" s="270" t="s">
        <v>21</v>
      </c>
      <c r="F314" s="271" t="s">
        <v>208</v>
      </c>
      <c r="G314" s="269"/>
      <c r="H314" s="272">
        <v>6</v>
      </c>
      <c r="I314" s="273"/>
      <c r="J314" s="269"/>
      <c r="K314" s="269"/>
      <c r="L314" s="274"/>
      <c r="M314" s="275"/>
      <c r="N314" s="276"/>
      <c r="O314" s="276"/>
      <c r="P314" s="276"/>
      <c r="Q314" s="276"/>
      <c r="R314" s="276"/>
      <c r="S314" s="276"/>
      <c r="T314" s="277"/>
      <c r="AT314" s="278" t="s">
        <v>140</v>
      </c>
      <c r="AU314" s="278" t="s">
        <v>85</v>
      </c>
      <c r="AV314" s="14" t="s">
        <v>138</v>
      </c>
      <c r="AW314" s="14" t="s">
        <v>39</v>
      </c>
      <c r="AX314" s="14" t="s">
        <v>83</v>
      </c>
      <c r="AY314" s="278" t="s">
        <v>131</v>
      </c>
    </row>
    <row r="315" s="1" customFormat="1" ht="25.5" customHeight="1">
      <c r="B315" s="46"/>
      <c r="C315" s="221" t="s">
        <v>521</v>
      </c>
      <c r="D315" s="221" t="s">
        <v>133</v>
      </c>
      <c r="E315" s="222" t="s">
        <v>526</v>
      </c>
      <c r="F315" s="223" t="s">
        <v>527</v>
      </c>
      <c r="G315" s="224" t="s">
        <v>177</v>
      </c>
      <c r="H315" s="225">
        <v>18</v>
      </c>
      <c r="I315" s="226"/>
      <c r="J315" s="227">
        <f>ROUND(I315*H315,2)</f>
        <v>0</v>
      </c>
      <c r="K315" s="223" t="s">
        <v>137</v>
      </c>
      <c r="L315" s="72"/>
      <c r="M315" s="228" t="s">
        <v>21</v>
      </c>
      <c r="N315" s="229" t="s">
        <v>46</v>
      </c>
      <c r="O315" s="47"/>
      <c r="P315" s="230">
        <f>O315*H315</f>
        <v>0</v>
      </c>
      <c r="Q315" s="230">
        <v>0.000107</v>
      </c>
      <c r="R315" s="230">
        <f>Q315*H315</f>
        <v>0.001926</v>
      </c>
      <c r="S315" s="230">
        <v>0</v>
      </c>
      <c r="T315" s="231">
        <f>S315*H315</f>
        <v>0</v>
      </c>
      <c r="AR315" s="24" t="s">
        <v>138</v>
      </c>
      <c r="AT315" s="24" t="s">
        <v>133</v>
      </c>
      <c r="AU315" s="24" t="s">
        <v>85</v>
      </c>
      <c r="AY315" s="24" t="s">
        <v>131</v>
      </c>
      <c r="BE315" s="232">
        <f>IF(N315="základní",J315,0)</f>
        <v>0</v>
      </c>
      <c r="BF315" s="232">
        <f>IF(N315="snížená",J315,0)</f>
        <v>0</v>
      </c>
      <c r="BG315" s="232">
        <f>IF(N315="zákl. přenesená",J315,0)</f>
        <v>0</v>
      </c>
      <c r="BH315" s="232">
        <f>IF(N315="sníž. přenesená",J315,0)</f>
        <v>0</v>
      </c>
      <c r="BI315" s="232">
        <f>IF(N315="nulová",J315,0)</f>
        <v>0</v>
      </c>
      <c r="BJ315" s="24" t="s">
        <v>83</v>
      </c>
      <c r="BK315" s="232">
        <f>ROUND(I315*H315,2)</f>
        <v>0</v>
      </c>
      <c r="BL315" s="24" t="s">
        <v>138</v>
      </c>
      <c r="BM315" s="24" t="s">
        <v>1050</v>
      </c>
    </row>
    <row r="316" s="1" customFormat="1">
      <c r="B316" s="46"/>
      <c r="C316" s="74"/>
      <c r="D316" s="235" t="s">
        <v>146</v>
      </c>
      <c r="E316" s="74"/>
      <c r="F316" s="255" t="s">
        <v>529</v>
      </c>
      <c r="G316" s="74"/>
      <c r="H316" s="74"/>
      <c r="I316" s="191"/>
      <c r="J316" s="74"/>
      <c r="K316" s="74"/>
      <c r="L316" s="72"/>
      <c r="M316" s="256"/>
      <c r="N316" s="47"/>
      <c r="O316" s="47"/>
      <c r="P316" s="47"/>
      <c r="Q316" s="47"/>
      <c r="R316" s="47"/>
      <c r="S316" s="47"/>
      <c r="T316" s="95"/>
      <c r="AT316" s="24" t="s">
        <v>146</v>
      </c>
      <c r="AU316" s="24" t="s">
        <v>85</v>
      </c>
    </row>
    <row r="317" s="11" customFormat="1">
      <c r="B317" s="233"/>
      <c r="C317" s="234"/>
      <c r="D317" s="235" t="s">
        <v>140</v>
      </c>
      <c r="E317" s="236" t="s">
        <v>21</v>
      </c>
      <c r="F317" s="237" t="s">
        <v>907</v>
      </c>
      <c r="G317" s="234"/>
      <c r="H317" s="236" t="s">
        <v>21</v>
      </c>
      <c r="I317" s="238"/>
      <c r="J317" s="234"/>
      <c r="K317" s="234"/>
      <c r="L317" s="239"/>
      <c r="M317" s="240"/>
      <c r="N317" s="241"/>
      <c r="O317" s="241"/>
      <c r="P317" s="241"/>
      <c r="Q317" s="241"/>
      <c r="R317" s="241"/>
      <c r="S317" s="241"/>
      <c r="T317" s="242"/>
      <c r="AT317" s="243" t="s">
        <v>140</v>
      </c>
      <c r="AU317" s="243" t="s">
        <v>85</v>
      </c>
      <c r="AV317" s="11" t="s">
        <v>83</v>
      </c>
      <c r="AW317" s="11" t="s">
        <v>39</v>
      </c>
      <c r="AX317" s="11" t="s">
        <v>75</v>
      </c>
      <c r="AY317" s="243" t="s">
        <v>131</v>
      </c>
    </row>
    <row r="318" s="12" customFormat="1">
      <c r="B318" s="244"/>
      <c r="C318" s="245"/>
      <c r="D318" s="235" t="s">
        <v>140</v>
      </c>
      <c r="E318" s="246" t="s">
        <v>21</v>
      </c>
      <c r="F318" s="247" t="s">
        <v>1051</v>
      </c>
      <c r="G318" s="245"/>
      <c r="H318" s="248">
        <v>18</v>
      </c>
      <c r="I318" s="249"/>
      <c r="J318" s="245"/>
      <c r="K318" s="245"/>
      <c r="L318" s="250"/>
      <c r="M318" s="251"/>
      <c r="N318" s="252"/>
      <c r="O318" s="252"/>
      <c r="P318" s="252"/>
      <c r="Q318" s="252"/>
      <c r="R318" s="252"/>
      <c r="S318" s="252"/>
      <c r="T318" s="253"/>
      <c r="AT318" s="254" t="s">
        <v>140</v>
      </c>
      <c r="AU318" s="254" t="s">
        <v>85</v>
      </c>
      <c r="AV318" s="12" t="s">
        <v>85</v>
      </c>
      <c r="AW318" s="12" t="s">
        <v>39</v>
      </c>
      <c r="AX318" s="12" t="s">
        <v>83</v>
      </c>
      <c r="AY318" s="254" t="s">
        <v>131</v>
      </c>
    </row>
    <row r="319" s="1" customFormat="1" ht="51" customHeight="1">
      <c r="B319" s="46"/>
      <c r="C319" s="221" t="s">
        <v>525</v>
      </c>
      <c r="D319" s="221" t="s">
        <v>133</v>
      </c>
      <c r="E319" s="222" t="s">
        <v>532</v>
      </c>
      <c r="F319" s="223" t="s">
        <v>533</v>
      </c>
      <c r="G319" s="224" t="s">
        <v>177</v>
      </c>
      <c r="H319" s="225">
        <v>415</v>
      </c>
      <c r="I319" s="226"/>
      <c r="J319" s="227">
        <f>ROUND(I319*H319,2)</f>
        <v>0</v>
      </c>
      <c r="K319" s="223" t="s">
        <v>137</v>
      </c>
      <c r="L319" s="72"/>
      <c r="M319" s="228" t="s">
        <v>21</v>
      </c>
      <c r="N319" s="229" t="s">
        <v>46</v>
      </c>
      <c r="O319" s="47"/>
      <c r="P319" s="230">
        <f>O319*H319</f>
        <v>0</v>
      </c>
      <c r="Q319" s="230">
        <v>0.080876400000000001</v>
      </c>
      <c r="R319" s="230">
        <f>Q319*H319</f>
        <v>33.563706000000003</v>
      </c>
      <c r="S319" s="230">
        <v>0</v>
      </c>
      <c r="T319" s="231">
        <f>S319*H319</f>
        <v>0</v>
      </c>
      <c r="AR319" s="24" t="s">
        <v>138</v>
      </c>
      <c r="AT319" s="24" t="s">
        <v>133</v>
      </c>
      <c r="AU319" s="24" t="s">
        <v>85</v>
      </c>
      <c r="AY319" s="24" t="s">
        <v>131</v>
      </c>
      <c r="BE319" s="232">
        <f>IF(N319="základní",J319,0)</f>
        <v>0</v>
      </c>
      <c r="BF319" s="232">
        <f>IF(N319="snížená",J319,0)</f>
        <v>0</v>
      </c>
      <c r="BG319" s="232">
        <f>IF(N319="zákl. přenesená",J319,0)</f>
        <v>0</v>
      </c>
      <c r="BH319" s="232">
        <f>IF(N319="sníž. přenesená",J319,0)</f>
        <v>0</v>
      </c>
      <c r="BI319" s="232">
        <f>IF(N319="nulová",J319,0)</f>
        <v>0</v>
      </c>
      <c r="BJ319" s="24" t="s">
        <v>83</v>
      </c>
      <c r="BK319" s="232">
        <f>ROUND(I319*H319,2)</f>
        <v>0</v>
      </c>
      <c r="BL319" s="24" t="s">
        <v>138</v>
      </c>
      <c r="BM319" s="24" t="s">
        <v>1052</v>
      </c>
    </row>
    <row r="320" s="11" customFormat="1">
      <c r="B320" s="233"/>
      <c r="C320" s="234"/>
      <c r="D320" s="235" t="s">
        <v>140</v>
      </c>
      <c r="E320" s="236" t="s">
        <v>21</v>
      </c>
      <c r="F320" s="237" t="s">
        <v>989</v>
      </c>
      <c r="G320" s="234"/>
      <c r="H320" s="236" t="s">
        <v>21</v>
      </c>
      <c r="I320" s="238"/>
      <c r="J320" s="234"/>
      <c r="K320" s="234"/>
      <c r="L320" s="239"/>
      <c r="M320" s="240"/>
      <c r="N320" s="241"/>
      <c r="O320" s="241"/>
      <c r="P320" s="241"/>
      <c r="Q320" s="241"/>
      <c r="R320" s="241"/>
      <c r="S320" s="241"/>
      <c r="T320" s="242"/>
      <c r="AT320" s="243" t="s">
        <v>140</v>
      </c>
      <c r="AU320" s="243" t="s">
        <v>85</v>
      </c>
      <c r="AV320" s="11" t="s">
        <v>83</v>
      </c>
      <c r="AW320" s="11" t="s">
        <v>39</v>
      </c>
      <c r="AX320" s="11" t="s">
        <v>75</v>
      </c>
      <c r="AY320" s="243" t="s">
        <v>131</v>
      </c>
    </row>
    <row r="321" s="12" customFormat="1">
      <c r="B321" s="244"/>
      <c r="C321" s="245"/>
      <c r="D321" s="235" t="s">
        <v>140</v>
      </c>
      <c r="E321" s="246" t="s">
        <v>21</v>
      </c>
      <c r="F321" s="247" t="s">
        <v>1053</v>
      </c>
      <c r="G321" s="245"/>
      <c r="H321" s="248">
        <v>415</v>
      </c>
      <c r="I321" s="249"/>
      <c r="J321" s="245"/>
      <c r="K321" s="245"/>
      <c r="L321" s="250"/>
      <c r="M321" s="251"/>
      <c r="N321" s="252"/>
      <c r="O321" s="252"/>
      <c r="P321" s="252"/>
      <c r="Q321" s="252"/>
      <c r="R321" s="252"/>
      <c r="S321" s="252"/>
      <c r="T321" s="253"/>
      <c r="AT321" s="254" t="s">
        <v>140</v>
      </c>
      <c r="AU321" s="254" t="s">
        <v>85</v>
      </c>
      <c r="AV321" s="12" t="s">
        <v>85</v>
      </c>
      <c r="AW321" s="12" t="s">
        <v>39</v>
      </c>
      <c r="AX321" s="12" t="s">
        <v>83</v>
      </c>
      <c r="AY321" s="254" t="s">
        <v>131</v>
      </c>
    </row>
    <row r="322" s="1" customFormat="1" ht="25.5" customHeight="1">
      <c r="B322" s="46"/>
      <c r="C322" s="279" t="s">
        <v>531</v>
      </c>
      <c r="D322" s="279" t="s">
        <v>288</v>
      </c>
      <c r="E322" s="280" t="s">
        <v>537</v>
      </c>
      <c r="F322" s="281" t="s">
        <v>538</v>
      </c>
      <c r="G322" s="282" t="s">
        <v>457</v>
      </c>
      <c r="H322" s="283">
        <v>846.60000000000002</v>
      </c>
      <c r="I322" s="284"/>
      <c r="J322" s="285">
        <f>ROUND(I322*H322,2)</f>
        <v>0</v>
      </c>
      <c r="K322" s="281" t="s">
        <v>137</v>
      </c>
      <c r="L322" s="286"/>
      <c r="M322" s="287" t="s">
        <v>21</v>
      </c>
      <c r="N322" s="288" t="s">
        <v>46</v>
      </c>
      <c r="O322" s="47"/>
      <c r="P322" s="230">
        <f>O322*H322</f>
        <v>0</v>
      </c>
      <c r="Q322" s="230">
        <v>0.023</v>
      </c>
      <c r="R322" s="230">
        <f>Q322*H322</f>
        <v>19.471800000000002</v>
      </c>
      <c r="S322" s="230">
        <v>0</v>
      </c>
      <c r="T322" s="231">
        <f>S322*H322</f>
        <v>0</v>
      </c>
      <c r="AR322" s="24" t="s">
        <v>174</v>
      </c>
      <c r="AT322" s="24" t="s">
        <v>288</v>
      </c>
      <c r="AU322" s="24" t="s">
        <v>85</v>
      </c>
      <c r="AY322" s="24" t="s">
        <v>131</v>
      </c>
      <c r="BE322" s="232">
        <f>IF(N322="základní",J322,0)</f>
        <v>0</v>
      </c>
      <c r="BF322" s="232">
        <f>IF(N322="snížená",J322,0)</f>
        <v>0</v>
      </c>
      <c r="BG322" s="232">
        <f>IF(N322="zákl. přenesená",J322,0)</f>
        <v>0</v>
      </c>
      <c r="BH322" s="232">
        <f>IF(N322="sníž. přenesená",J322,0)</f>
        <v>0</v>
      </c>
      <c r="BI322" s="232">
        <f>IF(N322="nulová",J322,0)</f>
        <v>0</v>
      </c>
      <c r="BJ322" s="24" t="s">
        <v>83</v>
      </c>
      <c r="BK322" s="232">
        <f>ROUND(I322*H322,2)</f>
        <v>0</v>
      </c>
      <c r="BL322" s="24" t="s">
        <v>138</v>
      </c>
      <c r="BM322" s="24" t="s">
        <v>1054</v>
      </c>
    </row>
    <row r="323" s="12" customFormat="1">
      <c r="B323" s="244"/>
      <c r="C323" s="245"/>
      <c r="D323" s="235" t="s">
        <v>140</v>
      </c>
      <c r="E323" s="246" t="s">
        <v>21</v>
      </c>
      <c r="F323" s="247" t="s">
        <v>1055</v>
      </c>
      <c r="G323" s="245"/>
      <c r="H323" s="248">
        <v>846.60000000000002</v>
      </c>
      <c r="I323" s="249"/>
      <c r="J323" s="245"/>
      <c r="K323" s="245"/>
      <c r="L323" s="250"/>
      <c r="M323" s="251"/>
      <c r="N323" s="252"/>
      <c r="O323" s="252"/>
      <c r="P323" s="252"/>
      <c r="Q323" s="252"/>
      <c r="R323" s="252"/>
      <c r="S323" s="252"/>
      <c r="T323" s="253"/>
      <c r="AT323" s="254" t="s">
        <v>140</v>
      </c>
      <c r="AU323" s="254" t="s">
        <v>85</v>
      </c>
      <c r="AV323" s="12" t="s">
        <v>85</v>
      </c>
      <c r="AW323" s="12" t="s">
        <v>39</v>
      </c>
      <c r="AX323" s="12" t="s">
        <v>83</v>
      </c>
      <c r="AY323" s="254" t="s">
        <v>131</v>
      </c>
    </row>
    <row r="324" s="1" customFormat="1" ht="38.25" customHeight="1">
      <c r="B324" s="46"/>
      <c r="C324" s="221" t="s">
        <v>536</v>
      </c>
      <c r="D324" s="221" t="s">
        <v>133</v>
      </c>
      <c r="E324" s="222" t="s">
        <v>542</v>
      </c>
      <c r="F324" s="223" t="s">
        <v>543</v>
      </c>
      <c r="G324" s="224" t="s">
        <v>177</v>
      </c>
      <c r="H324" s="225">
        <v>430</v>
      </c>
      <c r="I324" s="226"/>
      <c r="J324" s="227">
        <f>ROUND(I324*H324,2)</f>
        <v>0</v>
      </c>
      <c r="K324" s="223" t="s">
        <v>137</v>
      </c>
      <c r="L324" s="72"/>
      <c r="M324" s="228" t="s">
        <v>21</v>
      </c>
      <c r="N324" s="229" t="s">
        <v>46</v>
      </c>
      <c r="O324" s="47"/>
      <c r="P324" s="230">
        <f>O324*H324</f>
        <v>0</v>
      </c>
      <c r="Q324" s="230">
        <v>0.15539952000000001</v>
      </c>
      <c r="R324" s="230">
        <f>Q324*H324</f>
        <v>66.821793600000007</v>
      </c>
      <c r="S324" s="230">
        <v>0</v>
      </c>
      <c r="T324" s="231">
        <f>S324*H324</f>
        <v>0</v>
      </c>
      <c r="AR324" s="24" t="s">
        <v>138</v>
      </c>
      <c r="AT324" s="24" t="s">
        <v>133</v>
      </c>
      <c r="AU324" s="24" t="s">
        <v>85</v>
      </c>
      <c r="AY324" s="24" t="s">
        <v>131</v>
      </c>
      <c r="BE324" s="232">
        <f>IF(N324="základní",J324,0)</f>
        <v>0</v>
      </c>
      <c r="BF324" s="232">
        <f>IF(N324="snížená",J324,0)</f>
        <v>0</v>
      </c>
      <c r="BG324" s="232">
        <f>IF(N324="zákl. přenesená",J324,0)</f>
        <v>0</v>
      </c>
      <c r="BH324" s="232">
        <f>IF(N324="sníž. přenesená",J324,0)</f>
        <v>0</v>
      </c>
      <c r="BI324" s="232">
        <f>IF(N324="nulová",J324,0)</f>
        <v>0</v>
      </c>
      <c r="BJ324" s="24" t="s">
        <v>83</v>
      </c>
      <c r="BK324" s="232">
        <f>ROUND(I324*H324,2)</f>
        <v>0</v>
      </c>
      <c r="BL324" s="24" t="s">
        <v>138</v>
      </c>
      <c r="BM324" s="24" t="s">
        <v>1056</v>
      </c>
    </row>
    <row r="325" s="11" customFormat="1">
      <c r="B325" s="233"/>
      <c r="C325" s="234"/>
      <c r="D325" s="235" t="s">
        <v>140</v>
      </c>
      <c r="E325" s="236" t="s">
        <v>21</v>
      </c>
      <c r="F325" s="237" t="s">
        <v>989</v>
      </c>
      <c r="G325" s="234"/>
      <c r="H325" s="236" t="s">
        <v>21</v>
      </c>
      <c r="I325" s="238"/>
      <c r="J325" s="234"/>
      <c r="K325" s="234"/>
      <c r="L325" s="239"/>
      <c r="M325" s="240"/>
      <c r="N325" s="241"/>
      <c r="O325" s="241"/>
      <c r="P325" s="241"/>
      <c r="Q325" s="241"/>
      <c r="R325" s="241"/>
      <c r="S325" s="241"/>
      <c r="T325" s="242"/>
      <c r="AT325" s="243" t="s">
        <v>140</v>
      </c>
      <c r="AU325" s="243" t="s">
        <v>85</v>
      </c>
      <c r="AV325" s="11" t="s">
        <v>83</v>
      </c>
      <c r="AW325" s="11" t="s">
        <v>39</v>
      </c>
      <c r="AX325" s="11" t="s">
        <v>75</v>
      </c>
      <c r="AY325" s="243" t="s">
        <v>131</v>
      </c>
    </row>
    <row r="326" s="12" customFormat="1">
      <c r="B326" s="244"/>
      <c r="C326" s="245"/>
      <c r="D326" s="235" t="s">
        <v>140</v>
      </c>
      <c r="E326" s="246" t="s">
        <v>21</v>
      </c>
      <c r="F326" s="247" t="s">
        <v>1057</v>
      </c>
      <c r="G326" s="245"/>
      <c r="H326" s="248">
        <v>327.25</v>
      </c>
      <c r="I326" s="249"/>
      <c r="J326" s="245"/>
      <c r="K326" s="245"/>
      <c r="L326" s="250"/>
      <c r="M326" s="251"/>
      <c r="N326" s="252"/>
      <c r="O326" s="252"/>
      <c r="P326" s="252"/>
      <c r="Q326" s="252"/>
      <c r="R326" s="252"/>
      <c r="S326" s="252"/>
      <c r="T326" s="253"/>
      <c r="AT326" s="254" t="s">
        <v>140</v>
      </c>
      <c r="AU326" s="254" t="s">
        <v>85</v>
      </c>
      <c r="AV326" s="12" t="s">
        <v>85</v>
      </c>
      <c r="AW326" s="12" t="s">
        <v>39</v>
      </c>
      <c r="AX326" s="12" t="s">
        <v>75</v>
      </c>
      <c r="AY326" s="254" t="s">
        <v>131</v>
      </c>
    </row>
    <row r="327" s="12" customFormat="1">
      <c r="B327" s="244"/>
      <c r="C327" s="245"/>
      <c r="D327" s="235" t="s">
        <v>140</v>
      </c>
      <c r="E327" s="246" t="s">
        <v>21</v>
      </c>
      <c r="F327" s="247" t="s">
        <v>1058</v>
      </c>
      <c r="G327" s="245"/>
      <c r="H327" s="248">
        <v>76.75</v>
      </c>
      <c r="I327" s="249"/>
      <c r="J327" s="245"/>
      <c r="K327" s="245"/>
      <c r="L327" s="250"/>
      <c r="M327" s="251"/>
      <c r="N327" s="252"/>
      <c r="O327" s="252"/>
      <c r="P327" s="252"/>
      <c r="Q327" s="252"/>
      <c r="R327" s="252"/>
      <c r="S327" s="252"/>
      <c r="T327" s="253"/>
      <c r="AT327" s="254" t="s">
        <v>140</v>
      </c>
      <c r="AU327" s="254" t="s">
        <v>85</v>
      </c>
      <c r="AV327" s="12" t="s">
        <v>85</v>
      </c>
      <c r="AW327" s="12" t="s">
        <v>39</v>
      </c>
      <c r="AX327" s="12" t="s">
        <v>75</v>
      </c>
      <c r="AY327" s="254" t="s">
        <v>131</v>
      </c>
    </row>
    <row r="328" s="12" customFormat="1">
      <c r="B328" s="244"/>
      <c r="C328" s="245"/>
      <c r="D328" s="235" t="s">
        <v>140</v>
      </c>
      <c r="E328" s="246" t="s">
        <v>21</v>
      </c>
      <c r="F328" s="247" t="s">
        <v>1059</v>
      </c>
      <c r="G328" s="245"/>
      <c r="H328" s="248">
        <v>26</v>
      </c>
      <c r="I328" s="249"/>
      <c r="J328" s="245"/>
      <c r="K328" s="245"/>
      <c r="L328" s="250"/>
      <c r="M328" s="251"/>
      <c r="N328" s="252"/>
      <c r="O328" s="252"/>
      <c r="P328" s="252"/>
      <c r="Q328" s="252"/>
      <c r="R328" s="252"/>
      <c r="S328" s="252"/>
      <c r="T328" s="253"/>
      <c r="AT328" s="254" t="s">
        <v>140</v>
      </c>
      <c r="AU328" s="254" t="s">
        <v>85</v>
      </c>
      <c r="AV328" s="12" t="s">
        <v>85</v>
      </c>
      <c r="AW328" s="12" t="s">
        <v>39</v>
      </c>
      <c r="AX328" s="12" t="s">
        <v>75</v>
      </c>
      <c r="AY328" s="254" t="s">
        <v>131</v>
      </c>
    </row>
    <row r="329" s="14" customFormat="1">
      <c r="B329" s="268"/>
      <c r="C329" s="269"/>
      <c r="D329" s="235" t="s">
        <v>140</v>
      </c>
      <c r="E329" s="270" t="s">
        <v>21</v>
      </c>
      <c r="F329" s="271" t="s">
        <v>208</v>
      </c>
      <c r="G329" s="269"/>
      <c r="H329" s="272">
        <v>430</v>
      </c>
      <c r="I329" s="273"/>
      <c r="J329" s="269"/>
      <c r="K329" s="269"/>
      <c r="L329" s="274"/>
      <c r="M329" s="275"/>
      <c r="N329" s="276"/>
      <c r="O329" s="276"/>
      <c r="P329" s="276"/>
      <c r="Q329" s="276"/>
      <c r="R329" s="276"/>
      <c r="S329" s="276"/>
      <c r="T329" s="277"/>
      <c r="AT329" s="278" t="s">
        <v>140</v>
      </c>
      <c r="AU329" s="278" t="s">
        <v>85</v>
      </c>
      <c r="AV329" s="14" t="s">
        <v>138</v>
      </c>
      <c r="AW329" s="14" t="s">
        <v>39</v>
      </c>
      <c r="AX329" s="14" t="s">
        <v>83</v>
      </c>
      <c r="AY329" s="278" t="s">
        <v>131</v>
      </c>
    </row>
    <row r="330" s="1" customFormat="1" ht="25.5" customHeight="1">
      <c r="B330" s="46"/>
      <c r="C330" s="279" t="s">
        <v>541</v>
      </c>
      <c r="D330" s="279" t="s">
        <v>288</v>
      </c>
      <c r="E330" s="280" t="s">
        <v>549</v>
      </c>
      <c r="F330" s="281" t="s">
        <v>550</v>
      </c>
      <c r="G330" s="282" t="s">
        <v>457</v>
      </c>
      <c r="H330" s="283">
        <v>26</v>
      </c>
      <c r="I330" s="284"/>
      <c r="J330" s="285">
        <f>ROUND(I330*H330,2)</f>
        <v>0</v>
      </c>
      <c r="K330" s="281" t="s">
        <v>137</v>
      </c>
      <c r="L330" s="286"/>
      <c r="M330" s="287" t="s">
        <v>21</v>
      </c>
      <c r="N330" s="288" t="s">
        <v>46</v>
      </c>
      <c r="O330" s="47"/>
      <c r="P330" s="230">
        <f>O330*H330</f>
        <v>0</v>
      </c>
      <c r="Q330" s="230">
        <v>0.064000000000000001</v>
      </c>
      <c r="R330" s="230">
        <f>Q330*H330</f>
        <v>1.6640000000000002</v>
      </c>
      <c r="S330" s="230">
        <v>0</v>
      </c>
      <c r="T330" s="231">
        <f>S330*H330</f>
        <v>0</v>
      </c>
      <c r="AR330" s="24" t="s">
        <v>174</v>
      </c>
      <c r="AT330" s="24" t="s">
        <v>288</v>
      </c>
      <c r="AU330" s="24" t="s">
        <v>85</v>
      </c>
      <c r="AY330" s="24" t="s">
        <v>131</v>
      </c>
      <c r="BE330" s="232">
        <f>IF(N330="základní",J330,0)</f>
        <v>0</v>
      </c>
      <c r="BF330" s="232">
        <f>IF(N330="snížená",J330,0)</f>
        <v>0</v>
      </c>
      <c r="BG330" s="232">
        <f>IF(N330="zákl. přenesená",J330,0)</f>
        <v>0</v>
      </c>
      <c r="BH330" s="232">
        <f>IF(N330="sníž. přenesená",J330,0)</f>
        <v>0</v>
      </c>
      <c r="BI330" s="232">
        <f>IF(N330="nulová",J330,0)</f>
        <v>0</v>
      </c>
      <c r="BJ330" s="24" t="s">
        <v>83</v>
      </c>
      <c r="BK330" s="232">
        <f>ROUND(I330*H330,2)</f>
        <v>0</v>
      </c>
      <c r="BL330" s="24" t="s">
        <v>138</v>
      </c>
      <c r="BM330" s="24" t="s">
        <v>1060</v>
      </c>
    </row>
    <row r="331" s="12" customFormat="1">
      <c r="B331" s="244"/>
      <c r="C331" s="245"/>
      <c r="D331" s="235" t="s">
        <v>140</v>
      </c>
      <c r="E331" s="246" t="s">
        <v>21</v>
      </c>
      <c r="F331" s="247" t="s">
        <v>1061</v>
      </c>
      <c r="G331" s="245"/>
      <c r="H331" s="248">
        <v>26</v>
      </c>
      <c r="I331" s="249"/>
      <c r="J331" s="245"/>
      <c r="K331" s="245"/>
      <c r="L331" s="250"/>
      <c r="M331" s="251"/>
      <c r="N331" s="252"/>
      <c r="O331" s="252"/>
      <c r="P331" s="252"/>
      <c r="Q331" s="252"/>
      <c r="R331" s="252"/>
      <c r="S331" s="252"/>
      <c r="T331" s="253"/>
      <c r="AT331" s="254" t="s">
        <v>140</v>
      </c>
      <c r="AU331" s="254" t="s">
        <v>85</v>
      </c>
      <c r="AV331" s="12" t="s">
        <v>85</v>
      </c>
      <c r="AW331" s="12" t="s">
        <v>39</v>
      </c>
      <c r="AX331" s="12" t="s">
        <v>83</v>
      </c>
      <c r="AY331" s="254" t="s">
        <v>131</v>
      </c>
    </row>
    <row r="332" s="1" customFormat="1" ht="25.5" customHeight="1">
      <c r="B332" s="46"/>
      <c r="C332" s="279" t="s">
        <v>548</v>
      </c>
      <c r="D332" s="279" t="s">
        <v>288</v>
      </c>
      <c r="E332" s="280" t="s">
        <v>554</v>
      </c>
      <c r="F332" s="281" t="s">
        <v>555</v>
      </c>
      <c r="G332" s="282" t="s">
        <v>457</v>
      </c>
      <c r="H332" s="283">
        <v>78.284999999999997</v>
      </c>
      <c r="I332" s="284"/>
      <c r="J332" s="285">
        <f>ROUND(I332*H332,2)</f>
        <v>0</v>
      </c>
      <c r="K332" s="281" t="s">
        <v>137</v>
      </c>
      <c r="L332" s="286"/>
      <c r="M332" s="287" t="s">
        <v>21</v>
      </c>
      <c r="N332" s="288" t="s">
        <v>46</v>
      </c>
      <c r="O332" s="47"/>
      <c r="P332" s="230">
        <f>O332*H332</f>
        <v>0</v>
      </c>
      <c r="Q332" s="230">
        <v>0.048300000000000003</v>
      </c>
      <c r="R332" s="230">
        <f>Q332*H332</f>
        <v>3.7811655000000002</v>
      </c>
      <c r="S332" s="230">
        <v>0</v>
      </c>
      <c r="T332" s="231">
        <f>S332*H332</f>
        <v>0</v>
      </c>
      <c r="AR332" s="24" t="s">
        <v>174</v>
      </c>
      <c r="AT332" s="24" t="s">
        <v>288</v>
      </c>
      <c r="AU332" s="24" t="s">
        <v>85</v>
      </c>
      <c r="AY332" s="24" t="s">
        <v>131</v>
      </c>
      <c r="BE332" s="232">
        <f>IF(N332="základní",J332,0)</f>
        <v>0</v>
      </c>
      <c r="BF332" s="232">
        <f>IF(N332="snížená",J332,0)</f>
        <v>0</v>
      </c>
      <c r="BG332" s="232">
        <f>IF(N332="zákl. přenesená",J332,0)</f>
        <v>0</v>
      </c>
      <c r="BH332" s="232">
        <f>IF(N332="sníž. přenesená",J332,0)</f>
        <v>0</v>
      </c>
      <c r="BI332" s="232">
        <f>IF(N332="nulová",J332,0)</f>
        <v>0</v>
      </c>
      <c r="BJ332" s="24" t="s">
        <v>83</v>
      </c>
      <c r="BK332" s="232">
        <f>ROUND(I332*H332,2)</f>
        <v>0</v>
      </c>
      <c r="BL332" s="24" t="s">
        <v>138</v>
      </c>
      <c r="BM332" s="24" t="s">
        <v>1062</v>
      </c>
    </row>
    <row r="333" s="12" customFormat="1">
      <c r="B333" s="244"/>
      <c r="C333" s="245"/>
      <c r="D333" s="235" t="s">
        <v>140</v>
      </c>
      <c r="E333" s="246" t="s">
        <v>21</v>
      </c>
      <c r="F333" s="247" t="s">
        <v>1063</v>
      </c>
      <c r="G333" s="245"/>
      <c r="H333" s="248">
        <v>76.75</v>
      </c>
      <c r="I333" s="249"/>
      <c r="J333" s="245"/>
      <c r="K333" s="245"/>
      <c r="L333" s="250"/>
      <c r="M333" s="251"/>
      <c r="N333" s="252"/>
      <c r="O333" s="252"/>
      <c r="P333" s="252"/>
      <c r="Q333" s="252"/>
      <c r="R333" s="252"/>
      <c r="S333" s="252"/>
      <c r="T333" s="253"/>
      <c r="AT333" s="254" t="s">
        <v>140</v>
      </c>
      <c r="AU333" s="254" t="s">
        <v>85</v>
      </c>
      <c r="AV333" s="12" t="s">
        <v>85</v>
      </c>
      <c r="AW333" s="12" t="s">
        <v>39</v>
      </c>
      <c r="AX333" s="12" t="s">
        <v>75</v>
      </c>
      <c r="AY333" s="254" t="s">
        <v>131</v>
      </c>
    </row>
    <row r="334" s="13" customFormat="1">
      <c r="B334" s="257"/>
      <c r="C334" s="258"/>
      <c r="D334" s="235" t="s">
        <v>140</v>
      </c>
      <c r="E334" s="259" t="s">
        <v>21</v>
      </c>
      <c r="F334" s="260" t="s">
        <v>203</v>
      </c>
      <c r="G334" s="258"/>
      <c r="H334" s="261">
        <v>76.75</v>
      </c>
      <c r="I334" s="262"/>
      <c r="J334" s="258"/>
      <c r="K334" s="258"/>
      <c r="L334" s="263"/>
      <c r="M334" s="264"/>
      <c r="N334" s="265"/>
      <c r="O334" s="265"/>
      <c r="P334" s="265"/>
      <c r="Q334" s="265"/>
      <c r="R334" s="265"/>
      <c r="S334" s="265"/>
      <c r="T334" s="266"/>
      <c r="AT334" s="267" t="s">
        <v>140</v>
      </c>
      <c r="AU334" s="267" t="s">
        <v>85</v>
      </c>
      <c r="AV334" s="13" t="s">
        <v>149</v>
      </c>
      <c r="AW334" s="13" t="s">
        <v>39</v>
      </c>
      <c r="AX334" s="13" t="s">
        <v>75</v>
      </c>
      <c r="AY334" s="267" t="s">
        <v>131</v>
      </c>
    </row>
    <row r="335" s="12" customFormat="1">
      <c r="B335" s="244"/>
      <c r="C335" s="245"/>
      <c r="D335" s="235" t="s">
        <v>140</v>
      </c>
      <c r="E335" s="246" t="s">
        <v>21</v>
      </c>
      <c r="F335" s="247" t="s">
        <v>1064</v>
      </c>
      <c r="G335" s="245"/>
      <c r="H335" s="248">
        <v>78.284999999999997</v>
      </c>
      <c r="I335" s="249"/>
      <c r="J335" s="245"/>
      <c r="K335" s="245"/>
      <c r="L335" s="250"/>
      <c r="M335" s="251"/>
      <c r="N335" s="252"/>
      <c r="O335" s="252"/>
      <c r="P335" s="252"/>
      <c r="Q335" s="252"/>
      <c r="R335" s="252"/>
      <c r="S335" s="252"/>
      <c r="T335" s="253"/>
      <c r="AT335" s="254" t="s">
        <v>140</v>
      </c>
      <c r="AU335" s="254" t="s">
        <v>85</v>
      </c>
      <c r="AV335" s="12" t="s">
        <v>85</v>
      </c>
      <c r="AW335" s="12" t="s">
        <v>39</v>
      </c>
      <c r="AX335" s="12" t="s">
        <v>83</v>
      </c>
      <c r="AY335" s="254" t="s">
        <v>131</v>
      </c>
    </row>
    <row r="336" s="1" customFormat="1" ht="25.5" customHeight="1">
      <c r="B336" s="46"/>
      <c r="C336" s="279" t="s">
        <v>553</v>
      </c>
      <c r="D336" s="279" t="s">
        <v>288</v>
      </c>
      <c r="E336" s="280" t="s">
        <v>560</v>
      </c>
      <c r="F336" s="281" t="s">
        <v>561</v>
      </c>
      <c r="G336" s="282" t="s">
        <v>457</v>
      </c>
      <c r="H336" s="283">
        <v>333.79500000000002</v>
      </c>
      <c r="I336" s="284"/>
      <c r="J336" s="285">
        <f>ROUND(I336*H336,2)</f>
        <v>0</v>
      </c>
      <c r="K336" s="281" t="s">
        <v>137</v>
      </c>
      <c r="L336" s="286"/>
      <c r="M336" s="287" t="s">
        <v>21</v>
      </c>
      <c r="N336" s="288" t="s">
        <v>46</v>
      </c>
      <c r="O336" s="47"/>
      <c r="P336" s="230">
        <f>O336*H336</f>
        <v>0</v>
      </c>
      <c r="Q336" s="230">
        <v>0.082100000000000006</v>
      </c>
      <c r="R336" s="230">
        <f>Q336*H336</f>
        <v>27.404569500000004</v>
      </c>
      <c r="S336" s="230">
        <v>0</v>
      </c>
      <c r="T336" s="231">
        <f>S336*H336</f>
        <v>0</v>
      </c>
      <c r="AR336" s="24" t="s">
        <v>174</v>
      </c>
      <c r="AT336" s="24" t="s">
        <v>288</v>
      </c>
      <c r="AU336" s="24" t="s">
        <v>85</v>
      </c>
      <c r="AY336" s="24" t="s">
        <v>131</v>
      </c>
      <c r="BE336" s="232">
        <f>IF(N336="základní",J336,0)</f>
        <v>0</v>
      </c>
      <c r="BF336" s="232">
        <f>IF(N336="snížená",J336,0)</f>
        <v>0</v>
      </c>
      <c r="BG336" s="232">
        <f>IF(N336="zákl. přenesená",J336,0)</f>
        <v>0</v>
      </c>
      <c r="BH336" s="232">
        <f>IF(N336="sníž. přenesená",J336,0)</f>
        <v>0</v>
      </c>
      <c r="BI336" s="232">
        <f>IF(N336="nulová",J336,0)</f>
        <v>0</v>
      </c>
      <c r="BJ336" s="24" t="s">
        <v>83</v>
      </c>
      <c r="BK336" s="232">
        <f>ROUND(I336*H336,2)</f>
        <v>0</v>
      </c>
      <c r="BL336" s="24" t="s">
        <v>138</v>
      </c>
      <c r="BM336" s="24" t="s">
        <v>1065</v>
      </c>
    </row>
    <row r="337" s="12" customFormat="1">
      <c r="B337" s="244"/>
      <c r="C337" s="245"/>
      <c r="D337" s="235" t="s">
        <v>140</v>
      </c>
      <c r="E337" s="246" t="s">
        <v>21</v>
      </c>
      <c r="F337" s="247" t="s">
        <v>1066</v>
      </c>
      <c r="G337" s="245"/>
      <c r="H337" s="248">
        <v>327.25</v>
      </c>
      <c r="I337" s="249"/>
      <c r="J337" s="245"/>
      <c r="K337" s="245"/>
      <c r="L337" s="250"/>
      <c r="M337" s="251"/>
      <c r="N337" s="252"/>
      <c r="O337" s="252"/>
      <c r="P337" s="252"/>
      <c r="Q337" s="252"/>
      <c r="R337" s="252"/>
      <c r="S337" s="252"/>
      <c r="T337" s="253"/>
      <c r="AT337" s="254" t="s">
        <v>140</v>
      </c>
      <c r="AU337" s="254" t="s">
        <v>85</v>
      </c>
      <c r="AV337" s="12" t="s">
        <v>85</v>
      </c>
      <c r="AW337" s="12" t="s">
        <v>39</v>
      </c>
      <c r="AX337" s="12" t="s">
        <v>75</v>
      </c>
      <c r="AY337" s="254" t="s">
        <v>131</v>
      </c>
    </row>
    <row r="338" s="13" customFormat="1">
      <c r="B338" s="257"/>
      <c r="C338" s="258"/>
      <c r="D338" s="235" t="s">
        <v>140</v>
      </c>
      <c r="E338" s="259" t="s">
        <v>21</v>
      </c>
      <c r="F338" s="260" t="s">
        <v>203</v>
      </c>
      <c r="G338" s="258"/>
      <c r="H338" s="261">
        <v>327.25</v>
      </c>
      <c r="I338" s="262"/>
      <c r="J338" s="258"/>
      <c r="K338" s="258"/>
      <c r="L338" s="263"/>
      <c r="M338" s="264"/>
      <c r="N338" s="265"/>
      <c r="O338" s="265"/>
      <c r="P338" s="265"/>
      <c r="Q338" s="265"/>
      <c r="R338" s="265"/>
      <c r="S338" s="265"/>
      <c r="T338" s="266"/>
      <c r="AT338" s="267" t="s">
        <v>140</v>
      </c>
      <c r="AU338" s="267" t="s">
        <v>85</v>
      </c>
      <c r="AV338" s="13" t="s">
        <v>149</v>
      </c>
      <c r="AW338" s="13" t="s">
        <v>39</v>
      </c>
      <c r="AX338" s="13" t="s">
        <v>75</v>
      </c>
      <c r="AY338" s="267" t="s">
        <v>131</v>
      </c>
    </row>
    <row r="339" s="12" customFormat="1">
      <c r="B339" s="244"/>
      <c r="C339" s="245"/>
      <c r="D339" s="235" t="s">
        <v>140</v>
      </c>
      <c r="E339" s="246" t="s">
        <v>21</v>
      </c>
      <c r="F339" s="247" t="s">
        <v>1067</v>
      </c>
      <c r="G339" s="245"/>
      <c r="H339" s="248">
        <v>333.79500000000002</v>
      </c>
      <c r="I339" s="249"/>
      <c r="J339" s="245"/>
      <c r="K339" s="245"/>
      <c r="L339" s="250"/>
      <c r="M339" s="251"/>
      <c r="N339" s="252"/>
      <c r="O339" s="252"/>
      <c r="P339" s="252"/>
      <c r="Q339" s="252"/>
      <c r="R339" s="252"/>
      <c r="S339" s="252"/>
      <c r="T339" s="253"/>
      <c r="AT339" s="254" t="s">
        <v>140</v>
      </c>
      <c r="AU339" s="254" t="s">
        <v>85</v>
      </c>
      <c r="AV339" s="12" t="s">
        <v>85</v>
      </c>
      <c r="AW339" s="12" t="s">
        <v>39</v>
      </c>
      <c r="AX339" s="12" t="s">
        <v>83</v>
      </c>
      <c r="AY339" s="254" t="s">
        <v>131</v>
      </c>
    </row>
    <row r="340" s="1" customFormat="1" ht="38.25" customHeight="1">
      <c r="B340" s="46"/>
      <c r="C340" s="221" t="s">
        <v>559</v>
      </c>
      <c r="D340" s="221" t="s">
        <v>133</v>
      </c>
      <c r="E340" s="222" t="s">
        <v>566</v>
      </c>
      <c r="F340" s="223" t="s">
        <v>567</v>
      </c>
      <c r="G340" s="224" t="s">
        <v>177</v>
      </c>
      <c r="H340" s="225">
        <v>355</v>
      </c>
      <c r="I340" s="226"/>
      <c r="J340" s="227">
        <f>ROUND(I340*H340,2)</f>
        <v>0</v>
      </c>
      <c r="K340" s="223" t="s">
        <v>137</v>
      </c>
      <c r="L340" s="72"/>
      <c r="M340" s="228" t="s">
        <v>21</v>
      </c>
      <c r="N340" s="229" t="s">
        <v>46</v>
      </c>
      <c r="O340" s="47"/>
      <c r="P340" s="230">
        <f>O340*H340</f>
        <v>0</v>
      </c>
      <c r="Q340" s="230">
        <v>0.12949959999999999</v>
      </c>
      <c r="R340" s="230">
        <f>Q340*H340</f>
        <v>45.972358</v>
      </c>
      <c r="S340" s="230">
        <v>0</v>
      </c>
      <c r="T340" s="231">
        <f>S340*H340</f>
        <v>0</v>
      </c>
      <c r="AR340" s="24" t="s">
        <v>138</v>
      </c>
      <c r="AT340" s="24" t="s">
        <v>133</v>
      </c>
      <c r="AU340" s="24" t="s">
        <v>85</v>
      </c>
      <c r="AY340" s="24" t="s">
        <v>131</v>
      </c>
      <c r="BE340" s="232">
        <f>IF(N340="základní",J340,0)</f>
        <v>0</v>
      </c>
      <c r="BF340" s="232">
        <f>IF(N340="snížená",J340,0)</f>
        <v>0</v>
      </c>
      <c r="BG340" s="232">
        <f>IF(N340="zákl. přenesená",J340,0)</f>
        <v>0</v>
      </c>
      <c r="BH340" s="232">
        <f>IF(N340="sníž. přenesená",J340,0)</f>
        <v>0</v>
      </c>
      <c r="BI340" s="232">
        <f>IF(N340="nulová",J340,0)</f>
        <v>0</v>
      </c>
      <c r="BJ340" s="24" t="s">
        <v>83</v>
      </c>
      <c r="BK340" s="232">
        <f>ROUND(I340*H340,2)</f>
        <v>0</v>
      </c>
      <c r="BL340" s="24" t="s">
        <v>138</v>
      </c>
      <c r="BM340" s="24" t="s">
        <v>1068</v>
      </c>
    </row>
    <row r="341" s="11" customFormat="1">
      <c r="B341" s="233"/>
      <c r="C341" s="234"/>
      <c r="D341" s="235" t="s">
        <v>140</v>
      </c>
      <c r="E341" s="236" t="s">
        <v>21</v>
      </c>
      <c r="F341" s="237" t="s">
        <v>989</v>
      </c>
      <c r="G341" s="234"/>
      <c r="H341" s="236" t="s">
        <v>21</v>
      </c>
      <c r="I341" s="238"/>
      <c r="J341" s="234"/>
      <c r="K341" s="234"/>
      <c r="L341" s="239"/>
      <c r="M341" s="240"/>
      <c r="N341" s="241"/>
      <c r="O341" s="241"/>
      <c r="P341" s="241"/>
      <c r="Q341" s="241"/>
      <c r="R341" s="241"/>
      <c r="S341" s="241"/>
      <c r="T341" s="242"/>
      <c r="AT341" s="243" t="s">
        <v>140</v>
      </c>
      <c r="AU341" s="243" t="s">
        <v>85</v>
      </c>
      <c r="AV341" s="11" t="s">
        <v>83</v>
      </c>
      <c r="AW341" s="11" t="s">
        <v>39</v>
      </c>
      <c r="AX341" s="11" t="s">
        <v>75</v>
      </c>
      <c r="AY341" s="243" t="s">
        <v>131</v>
      </c>
    </row>
    <row r="342" s="12" customFormat="1">
      <c r="B342" s="244"/>
      <c r="C342" s="245"/>
      <c r="D342" s="235" t="s">
        <v>140</v>
      </c>
      <c r="E342" s="246" t="s">
        <v>21</v>
      </c>
      <c r="F342" s="247" t="s">
        <v>1069</v>
      </c>
      <c r="G342" s="245"/>
      <c r="H342" s="248">
        <v>355</v>
      </c>
      <c r="I342" s="249"/>
      <c r="J342" s="245"/>
      <c r="K342" s="245"/>
      <c r="L342" s="250"/>
      <c r="M342" s="251"/>
      <c r="N342" s="252"/>
      <c r="O342" s="252"/>
      <c r="P342" s="252"/>
      <c r="Q342" s="252"/>
      <c r="R342" s="252"/>
      <c r="S342" s="252"/>
      <c r="T342" s="253"/>
      <c r="AT342" s="254" t="s">
        <v>140</v>
      </c>
      <c r="AU342" s="254" t="s">
        <v>85</v>
      </c>
      <c r="AV342" s="12" t="s">
        <v>85</v>
      </c>
      <c r="AW342" s="12" t="s">
        <v>39</v>
      </c>
      <c r="AX342" s="12" t="s">
        <v>83</v>
      </c>
      <c r="AY342" s="254" t="s">
        <v>131</v>
      </c>
    </row>
    <row r="343" s="1" customFormat="1" ht="25.5" customHeight="1">
      <c r="B343" s="46"/>
      <c r="C343" s="279" t="s">
        <v>565</v>
      </c>
      <c r="D343" s="279" t="s">
        <v>288</v>
      </c>
      <c r="E343" s="280" t="s">
        <v>572</v>
      </c>
      <c r="F343" s="281" t="s">
        <v>573</v>
      </c>
      <c r="G343" s="282" t="s">
        <v>457</v>
      </c>
      <c r="H343" s="283">
        <v>362.10000000000002</v>
      </c>
      <c r="I343" s="284"/>
      <c r="J343" s="285">
        <f>ROUND(I343*H343,2)</f>
        <v>0</v>
      </c>
      <c r="K343" s="281" t="s">
        <v>21</v>
      </c>
      <c r="L343" s="286"/>
      <c r="M343" s="287" t="s">
        <v>21</v>
      </c>
      <c r="N343" s="288" t="s">
        <v>46</v>
      </c>
      <c r="O343" s="47"/>
      <c r="P343" s="230">
        <f>O343*H343</f>
        <v>0</v>
      </c>
      <c r="Q343" s="230">
        <v>0.028000000000000001</v>
      </c>
      <c r="R343" s="230">
        <f>Q343*H343</f>
        <v>10.138800000000002</v>
      </c>
      <c r="S343" s="230">
        <v>0</v>
      </c>
      <c r="T343" s="231">
        <f>S343*H343</f>
        <v>0</v>
      </c>
      <c r="AR343" s="24" t="s">
        <v>174</v>
      </c>
      <c r="AT343" s="24" t="s">
        <v>288</v>
      </c>
      <c r="AU343" s="24" t="s">
        <v>85</v>
      </c>
      <c r="AY343" s="24" t="s">
        <v>131</v>
      </c>
      <c r="BE343" s="232">
        <f>IF(N343="základní",J343,0)</f>
        <v>0</v>
      </c>
      <c r="BF343" s="232">
        <f>IF(N343="snížená",J343,0)</f>
        <v>0</v>
      </c>
      <c r="BG343" s="232">
        <f>IF(N343="zákl. přenesená",J343,0)</f>
        <v>0</v>
      </c>
      <c r="BH343" s="232">
        <f>IF(N343="sníž. přenesená",J343,0)</f>
        <v>0</v>
      </c>
      <c r="BI343" s="232">
        <f>IF(N343="nulová",J343,0)</f>
        <v>0</v>
      </c>
      <c r="BJ343" s="24" t="s">
        <v>83</v>
      </c>
      <c r="BK343" s="232">
        <f>ROUND(I343*H343,2)</f>
        <v>0</v>
      </c>
      <c r="BL343" s="24" t="s">
        <v>138</v>
      </c>
      <c r="BM343" s="24" t="s">
        <v>1070</v>
      </c>
    </row>
    <row r="344" s="12" customFormat="1">
      <c r="B344" s="244"/>
      <c r="C344" s="245"/>
      <c r="D344" s="235" t="s">
        <v>140</v>
      </c>
      <c r="E344" s="246" t="s">
        <v>21</v>
      </c>
      <c r="F344" s="247" t="s">
        <v>1071</v>
      </c>
      <c r="G344" s="245"/>
      <c r="H344" s="248">
        <v>362.10000000000002</v>
      </c>
      <c r="I344" s="249"/>
      <c r="J344" s="245"/>
      <c r="K344" s="245"/>
      <c r="L344" s="250"/>
      <c r="M344" s="251"/>
      <c r="N344" s="252"/>
      <c r="O344" s="252"/>
      <c r="P344" s="252"/>
      <c r="Q344" s="252"/>
      <c r="R344" s="252"/>
      <c r="S344" s="252"/>
      <c r="T344" s="253"/>
      <c r="AT344" s="254" t="s">
        <v>140</v>
      </c>
      <c r="AU344" s="254" t="s">
        <v>85</v>
      </c>
      <c r="AV344" s="12" t="s">
        <v>85</v>
      </c>
      <c r="AW344" s="12" t="s">
        <v>39</v>
      </c>
      <c r="AX344" s="12" t="s">
        <v>83</v>
      </c>
      <c r="AY344" s="254" t="s">
        <v>131</v>
      </c>
    </row>
    <row r="345" s="1" customFormat="1" ht="25.5" customHeight="1">
      <c r="B345" s="46"/>
      <c r="C345" s="221" t="s">
        <v>576</v>
      </c>
      <c r="D345" s="221" t="s">
        <v>133</v>
      </c>
      <c r="E345" s="222" t="s">
        <v>582</v>
      </c>
      <c r="F345" s="223" t="s">
        <v>583</v>
      </c>
      <c r="G345" s="224" t="s">
        <v>194</v>
      </c>
      <c r="H345" s="225">
        <v>17.151</v>
      </c>
      <c r="I345" s="226"/>
      <c r="J345" s="227">
        <f>ROUND(I345*H345,2)</f>
        <v>0</v>
      </c>
      <c r="K345" s="223" t="s">
        <v>137</v>
      </c>
      <c r="L345" s="72"/>
      <c r="M345" s="228" t="s">
        <v>21</v>
      </c>
      <c r="N345" s="229" t="s">
        <v>46</v>
      </c>
      <c r="O345" s="47"/>
      <c r="P345" s="230">
        <f>O345*H345</f>
        <v>0</v>
      </c>
      <c r="Q345" s="230">
        <v>2.2563399999999998</v>
      </c>
      <c r="R345" s="230">
        <f>Q345*H345</f>
        <v>38.698487339999993</v>
      </c>
      <c r="S345" s="230">
        <v>0</v>
      </c>
      <c r="T345" s="231">
        <f>S345*H345</f>
        <v>0</v>
      </c>
      <c r="AR345" s="24" t="s">
        <v>138</v>
      </c>
      <c r="AT345" s="24" t="s">
        <v>133</v>
      </c>
      <c r="AU345" s="24" t="s">
        <v>85</v>
      </c>
      <c r="AY345" s="24" t="s">
        <v>131</v>
      </c>
      <c r="BE345" s="232">
        <f>IF(N345="základní",J345,0)</f>
        <v>0</v>
      </c>
      <c r="BF345" s="232">
        <f>IF(N345="snížená",J345,0)</f>
        <v>0</v>
      </c>
      <c r="BG345" s="232">
        <f>IF(N345="zákl. přenesená",J345,0)</f>
        <v>0</v>
      </c>
      <c r="BH345" s="232">
        <f>IF(N345="sníž. přenesená",J345,0)</f>
        <v>0</v>
      </c>
      <c r="BI345" s="232">
        <f>IF(N345="nulová",J345,0)</f>
        <v>0</v>
      </c>
      <c r="BJ345" s="24" t="s">
        <v>83</v>
      </c>
      <c r="BK345" s="232">
        <f>ROUND(I345*H345,2)</f>
        <v>0</v>
      </c>
      <c r="BL345" s="24" t="s">
        <v>138</v>
      </c>
      <c r="BM345" s="24" t="s">
        <v>1072</v>
      </c>
    </row>
    <row r="346" s="12" customFormat="1">
      <c r="B346" s="244"/>
      <c r="C346" s="245"/>
      <c r="D346" s="235" t="s">
        <v>140</v>
      </c>
      <c r="E346" s="246" t="s">
        <v>21</v>
      </c>
      <c r="F346" s="247" t="s">
        <v>1073</v>
      </c>
      <c r="G346" s="245"/>
      <c r="H346" s="248">
        <v>7.5250000000000004</v>
      </c>
      <c r="I346" s="249"/>
      <c r="J346" s="245"/>
      <c r="K346" s="245"/>
      <c r="L346" s="250"/>
      <c r="M346" s="251"/>
      <c r="N346" s="252"/>
      <c r="O346" s="252"/>
      <c r="P346" s="252"/>
      <c r="Q346" s="252"/>
      <c r="R346" s="252"/>
      <c r="S346" s="252"/>
      <c r="T346" s="253"/>
      <c r="AT346" s="254" t="s">
        <v>140</v>
      </c>
      <c r="AU346" s="254" t="s">
        <v>85</v>
      </c>
      <c r="AV346" s="12" t="s">
        <v>85</v>
      </c>
      <c r="AW346" s="12" t="s">
        <v>39</v>
      </c>
      <c r="AX346" s="12" t="s">
        <v>75</v>
      </c>
      <c r="AY346" s="254" t="s">
        <v>131</v>
      </c>
    </row>
    <row r="347" s="12" customFormat="1">
      <c r="B347" s="244"/>
      <c r="C347" s="245"/>
      <c r="D347" s="235" t="s">
        <v>140</v>
      </c>
      <c r="E347" s="246" t="s">
        <v>21</v>
      </c>
      <c r="F347" s="247" t="s">
        <v>1074</v>
      </c>
      <c r="G347" s="245"/>
      <c r="H347" s="248">
        <v>5.1879999999999997</v>
      </c>
      <c r="I347" s="249"/>
      <c r="J347" s="245"/>
      <c r="K347" s="245"/>
      <c r="L347" s="250"/>
      <c r="M347" s="251"/>
      <c r="N347" s="252"/>
      <c r="O347" s="252"/>
      <c r="P347" s="252"/>
      <c r="Q347" s="252"/>
      <c r="R347" s="252"/>
      <c r="S347" s="252"/>
      <c r="T347" s="253"/>
      <c r="AT347" s="254" t="s">
        <v>140</v>
      </c>
      <c r="AU347" s="254" t="s">
        <v>85</v>
      </c>
      <c r="AV347" s="12" t="s">
        <v>85</v>
      </c>
      <c r="AW347" s="12" t="s">
        <v>39</v>
      </c>
      <c r="AX347" s="12" t="s">
        <v>75</v>
      </c>
      <c r="AY347" s="254" t="s">
        <v>131</v>
      </c>
    </row>
    <row r="348" s="12" customFormat="1">
      <c r="B348" s="244"/>
      <c r="C348" s="245"/>
      <c r="D348" s="235" t="s">
        <v>140</v>
      </c>
      <c r="E348" s="246" t="s">
        <v>21</v>
      </c>
      <c r="F348" s="247" t="s">
        <v>1075</v>
      </c>
      <c r="G348" s="245"/>
      <c r="H348" s="248">
        <v>4.4379999999999997</v>
      </c>
      <c r="I348" s="249"/>
      <c r="J348" s="245"/>
      <c r="K348" s="245"/>
      <c r="L348" s="250"/>
      <c r="M348" s="251"/>
      <c r="N348" s="252"/>
      <c r="O348" s="252"/>
      <c r="P348" s="252"/>
      <c r="Q348" s="252"/>
      <c r="R348" s="252"/>
      <c r="S348" s="252"/>
      <c r="T348" s="253"/>
      <c r="AT348" s="254" t="s">
        <v>140</v>
      </c>
      <c r="AU348" s="254" t="s">
        <v>85</v>
      </c>
      <c r="AV348" s="12" t="s">
        <v>85</v>
      </c>
      <c r="AW348" s="12" t="s">
        <v>39</v>
      </c>
      <c r="AX348" s="12" t="s">
        <v>75</v>
      </c>
      <c r="AY348" s="254" t="s">
        <v>131</v>
      </c>
    </row>
    <row r="349" s="14" customFormat="1">
      <c r="B349" s="268"/>
      <c r="C349" s="269"/>
      <c r="D349" s="235" t="s">
        <v>140</v>
      </c>
      <c r="E349" s="270" t="s">
        <v>21</v>
      </c>
      <c r="F349" s="271" t="s">
        <v>208</v>
      </c>
      <c r="G349" s="269"/>
      <c r="H349" s="272">
        <v>17.151</v>
      </c>
      <c r="I349" s="273"/>
      <c r="J349" s="269"/>
      <c r="K349" s="269"/>
      <c r="L349" s="274"/>
      <c r="M349" s="275"/>
      <c r="N349" s="276"/>
      <c r="O349" s="276"/>
      <c r="P349" s="276"/>
      <c r="Q349" s="276"/>
      <c r="R349" s="276"/>
      <c r="S349" s="276"/>
      <c r="T349" s="277"/>
      <c r="AT349" s="278" t="s">
        <v>140</v>
      </c>
      <c r="AU349" s="278" t="s">
        <v>85</v>
      </c>
      <c r="AV349" s="14" t="s">
        <v>138</v>
      </c>
      <c r="AW349" s="14" t="s">
        <v>39</v>
      </c>
      <c r="AX349" s="14" t="s">
        <v>83</v>
      </c>
      <c r="AY349" s="278" t="s">
        <v>131</v>
      </c>
    </row>
    <row r="350" s="1" customFormat="1" ht="25.5" customHeight="1">
      <c r="B350" s="46"/>
      <c r="C350" s="221" t="s">
        <v>581</v>
      </c>
      <c r="D350" s="221" t="s">
        <v>133</v>
      </c>
      <c r="E350" s="222" t="s">
        <v>590</v>
      </c>
      <c r="F350" s="223" t="s">
        <v>591</v>
      </c>
      <c r="G350" s="224" t="s">
        <v>177</v>
      </c>
      <c r="H350" s="225">
        <v>42</v>
      </c>
      <c r="I350" s="226"/>
      <c r="J350" s="227">
        <f>ROUND(I350*H350,2)</f>
        <v>0</v>
      </c>
      <c r="K350" s="223" t="s">
        <v>137</v>
      </c>
      <c r="L350" s="72"/>
      <c r="M350" s="228" t="s">
        <v>21</v>
      </c>
      <c r="N350" s="229" t="s">
        <v>46</v>
      </c>
      <c r="O350" s="47"/>
      <c r="P350" s="230">
        <f>O350*H350</f>
        <v>0</v>
      </c>
      <c r="Q350" s="230">
        <v>1.863E-06</v>
      </c>
      <c r="R350" s="230">
        <f>Q350*H350</f>
        <v>7.8245999999999996E-05</v>
      </c>
      <c r="S350" s="230">
        <v>0</v>
      </c>
      <c r="T350" s="231">
        <f>S350*H350</f>
        <v>0</v>
      </c>
      <c r="AR350" s="24" t="s">
        <v>138</v>
      </c>
      <c r="AT350" s="24" t="s">
        <v>133</v>
      </c>
      <c r="AU350" s="24" t="s">
        <v>85</v>
      </c>
      <c r="AY350" s="24" t="s">
        <v>131</v>
      </c>
      <c r="BE350" s="232">
        <f>IF(N350="základní",J350,0)</f>
        <v>0</v>
      </c>
      <c r="BF350" s="232">
        <f>IF(N350="snížená",J350,0)</f>
        <v>0</v>
      </c>
      <c r="BG350" s="232">
        <f>IF(N350="zákl. přenesená",J350,0)</f>
        <v>0</v>
      </c>
      <c r="BH350" s="232">
        <f>IF(N350="sníž. přenesená",J350,0)</f>
        <v>0</v>
      </c>
      <c r="BI350" s="232">
        <f>IF(N350="nulová",J350,0)</f>
        <v>0</v>
      </c>
      <c r="BJ350" s="24" t="s">
        <v>83</v>
      </c>
      <c r="BK350" s="232">
        <f>ROUND(I350*H350,2)</f>
        <v>0</v>
      </c>
      <c r="BL350" s="24" t="s">
        <v>138</v>
      </c>
      <c r="BM350" s="24" t="s">
        <v>1076</v>
      </c>
    </row>
    <row r="351" s="11" customFormat="1">
      <c r="B351" s="233"/>
      <c r="C351" s="234"/>
      <c r="D351" s="235" t="s">
        <v>140</v>
      </c>
      <c r="E351" s="236" t="s">
        <v>21</v>
      </c>
      <c r="F351" s="237" t="s">
        <v>989</v>
      </c>
      <c r="G351" s="234"/>
      <c r="H351" s="236" t="s">
        <v>21</v>
      </c>
      <c r="I351" s="238"/>
      <c r="J351" s="234"/>
      <c r="K351" s="234"/>
      <c r="L351" s="239"/>
      <c r="M351" s="240"/>
      <c r="N351" s="241"/>
      <c r="O351" s="241"/>
      <c r="P351" s="241"/>
      <c r="Q351" s="241"/>
      <c r="R351" s="241"/>
      <c r="S351" s="241"/>
      <c r="T351" s="242"/>
      <c r="AT351" s="243" t="s">
        <v>140</v>
      </c>
      <c r="AU351" s="243" t="s">
        <v>85</v>
      </c>
      <c r="AV351" s="11" t="s">
        <v>83</v>
      </c>
      <c r="AW351" s="11" t="s">
        <v>39</v>
      </c>
      <c r="AX351" s="11" t="s">
        <v>75</v>
      </c>
      <c r="AY351" s="243" t="s">
        <v>131</v>
      </c>
    </row>
    <row r="352" s="12" customFormat="1">
      <c r="B352" s="244"/>
      <c r="C352" s="245"/>
      <c r="D352" s="235" t="s">
        <v>140</v>
      </c>
      <c r="E352" s="246" t="s">
        <v>21</v>
      </c>
      <c r="F352" s="247" t="s">
        <v>1077</v>
      </c>
      <c r="G352" s="245"/>
      <c r="H352" s="248">
        <v>42</v>
      </c>
      <c r="I352" s="249"/>
      <c r="J352" s="245"/>
      <c r="K352" s="245"/>
      <c r="L352" s="250"/>
      <c r="M352" s="251"/>
      <c r="N352" s="252"/>
      <c r="O352" s="252"/>
      <c r="P352" s="252"/>
      <c r="Q352" s="252"/>
      <c r="R352" s="252"/>
      <c r="S352" s="252"/>
      <c r="T352" s="253"/>
      <c r="AT352" s="254" t="s">
        <v>140</v>
      </c>
      <c r="AU352" s="254" t="s">
        <v>85</v>
      </c>
      <c r="AV352" s="12" t="s">
        <v>85</v>
      </c>
      <c r="AW352" s="12" t="s">
        <v>39</v>
      </c>
      <c r="AX352" s="12" t="s">
        <v>83</v>
      </c>
      <c r="AY352" s="254" t="s">
        <v>131</v>
      </c>
    </row>
    <row r="353" s="1" customFormat="1" ht="38.25" customHeight="1">
      <c r="B353" s="46"/>
      <c r="C353" s="221" t="s">
        <v>589</v>
      </c>
      <c r="D353" s="221" t="s">
        <v>133</v>
      </c>
      <c r="E353" s="222" t="s">
        <v>595</v>
      </c>
      <c r="F353" s="223" t="s">
        <v>596</v>
      </c>
      <c r="G353" s="224" t="s">
        <v>177</v>
      </c>
      <c r="H353" s="225">
        <v>42</v>
      </c>
      <c r="I353" s="226"/>
      <c r="J353" s="227">
        <f>ROUND(I353*H353,2)</f>
        <v>0</v>
      </c>
      <c r="K353" s="223" t="s">
        <v>137</v>
      </c>
      <c r="L353" s="72"/>
      <c r="M353" s="228" t="s">
        <v>21</v>
      </c>
      <c r="N353" s="229" t="s">
        <v>46</v>
      </c>
      <c r="O353" s="47"/>
      <c r="P353" s="230">
        <f>O353*H353</f>
        <v>0</v>
      </c>
      <c r="Q353" s="230">
        <v>0.0001103</v>
      </c>
      <c r="R353" s="230">
        <f>Q353*H353</f>
        <v>0.0046325999999999997</v>
      </c>
      <c r="S353" s="230">
        <v>0</v>
      </c>
      <c r="T353" s="231">
        <f>S353*H353</f>
        <v>0</v>
      </c>
      <c r="AR353" s="24" t="s">
        <v>138</v>
      </c>
      <c r="AT353" s="24" t="s">
        <v>133</v>
      </c>
      <c r="AU353" s="24" t="s">
        <v>85</v>
      </c>
      <c r="AY353" s="24" t="s">
        <v>131</v>
      </c>
      <c r="BE353" s="232">
        <f>IF(N353="základní",J353,0)</f>
        <v>0</v>
      </c>
      <c r="BF353" s="232">
        <f>IF(N353="snížená",J353,0)</f>
        <v>0</v>
      </c>
      <c r="BG353" s="232">
        <f>IF(N353="zákl. přenesená",J353,0)</f>
        <v>0</v>
      </c>
      <c r="BH353" s="232">
        <f>IF(N353="sníž. přenesená",J353,0)</f>
        <v>0</v>
      </c>
      <c r="BI353" s="232">
        <f>IF(N353="nulová",J353,0)</f>
        <v>0</v>
      </c>
      <c r="BJ353" s="24" t="s">
        <v>83</v>
      </c>
      <c r="BK353" s="232">
        <f>ROUND(I353*H353,2)</f>
        <v>0</v>
      </c>
      <c r="BL353" s="24" t="s">
        <v>138</v>
      </c>
      <c r="BM353" s="24" t="s">
        <v>1078</v>
      </c>
    </row>
    <row r="354" s="1" customFormat="1" ht="25.5" customHeight="1">
      <c r="B354" s="46"/>
      <c r="C354" s="221" t="s">
        <v>594</v>
      </c>
      <c r="D354" s="221" t="s">
        <v>133</v>
      </c>
      <c r="E354" s="222" t="s">
        <v>599</v>
      </c>
      <c r="F354" s="223" t="s">
        <v>600</v>
      </c>
      <c r="G354" s="224" t="s">
        <v>136</v>
      </c>
      <c r="H354" s="225">
        <v>620</v>
      </c>
      <c r="I354" s="226"/>
      <c r="J354" s="227">
        <f>ROUND(I354*H354,2)</f>
        <v>0</v>
      </c>
      <c r="K354" s="223" t="s">
        <v>137</v>
      </c>
      <c r="L354" s="72"/>
      <c r="M354" s="228" t="s">
        <v>21</v>
      </c>
      <c r="N354" s="229" t="s">
        <v>46</v>
      </c>
      <c r="O354" s="47"/>
      <c r="P354" s="230">
        <f>O354*H354</f>
        <v>0</v>
      </c>
      <c r="Q354" s="230">
        <v>0</v>
      </c>
      <c r="R354" s="230">
        <f>Q354*H354</f>
        <v>0</v>
      </c>
      <c r="S354" s="230">
        <v>0.02</v>
      </c>
      <c r="T354" s="231">
        <f>S354*H354</f>
        <v>12.4</v>
      </c>
      <c r="AR354" s="24" t="s">
        <v>138</v>
      </c>
      <c r="AT354" s="24" t="s">
        <v>133</v>
      </c>
      <c r="AU354" s="24" t="s">
        <v>85</v>
      </c>
      <c r="AY354" s="24" t="s">
        <v>131</v>
      </c>
      <c r="BE354" s="232">
        <f>IF(N354="základní",J354,0)</f>
        <v>0</v>
      </c>
      <c r="BF354" s="232">
        <f>IF(N354="snížená",J354,0)</f>
        <v>0</v>
      </c>
      <c r="BG354" s="232">
        <f>IF(N354="zákl. přenesená",J354,0)</f>
        <v>0</v>
      </c>
      <c r="BH354" s="232">
        <f>IF(N354="sníž. přenesená",J354,0)</f>
        <v>0</v>
      </c>
      <c r="BI354" s="232">
        <f>IF(N354="nulová",J354,0)</f>
        <v>0</v>
      </c>
      <c r="BJ354" s="24" t="s">
        <v>83</v>
      </c>
      <c r="BK354" s="232">
        <f>ROUND(I354*H354,2)</f>
        <v>0</v>
      </c>
      <c r="BL354" s="24" t="s">
        <v>138</v>
      </c>
      <c r="BM354" s="24" t="s">
        <v>1079</v>
      </c>
    </row>
    <row r="355" s="1" customFormat="1" ht="38.25" customHeight="1">
      <c r="B355" s="46"/>
      <c r="C355" s="221" t="s">
        <v>598</v>
      </c>
      <c r="D355" s="221" t="s">
        <v>133</v>
      </c>
      <c r="E355" s="222" t="s">
        <v>603</v>
      </c>
      <c r="F355" s="223" t="s">
        <v>604</v>
      </c>
      <c r="G355" s="224" t="s">
        <v>457</v>
      </c>
      <c r="H355" s="225">
        <v>4</v>
      </c>
      <c r="I355" s="226"/>
      <c r="J355" s="227">
        <f>ROUND(I355*H355,2)</f>
        <v>0</v>
      </c>
      <c r="K355" s="223" t="s">
        <v>137</v>
      </c>
      <c r="L355" s="72"/>
      <c r="M355" s="228" t="s">
        <v>21</v>
      </c>
      <c r="N355" s="229" t="s">
        <v>46</v>
      </c>
      <c r="O355" s="47"/>
      <c r="P355" s="230">
        <f>O355*H355</f>
        <v>0</v>
      </c>
      <c r="Q355" s="230">
        <v>0</v>
      </c>
      <c r="R355" s="230">
        <f>Q355*H355</f>
        <v>0</v>
      </c>
      <c r="S355" s="230">
        <v>0.082000000000000003</v>
      </c>
      <c r="T355" s="231">
        <f>S355*H355</f>
        <v>0.32800000000000001</v>
      </c>
      <c r="AR355" s="24" t="s">
        <v>138</v>
      </c>
      <c r="AT355" s="24" t="s">
        <v>133</v>
      </c>
      <c r="AU355" s="24" t="s">
        <v>85</v>
      </c>
      <c r="AY355" s="24" t="s">
        <v>131</v>
      </c>
      <c r="BE355" s="232">
        <f>IF(N355="základní",J355,0)</f>
        <v>0</v>
      </c>
      <c r="BF355" s="232">
        <f>IF(N355="snížená",J355,0)</f>
        <v>0</v>
      </c>
      <c r="BG355" s="232">
        <f>IF(N355="zákl. přenesená",J355,0)</f>
        <v>0</v>
      </c>
      <c r="BH355" s="232">
        <f>IF(N355="sníž. přenesená",J355,0)</f>
        <v>0</v>
      </c>
      <c r="BI355" s="232">
        <f>IF(N355="nulová",J355,0)</f>
        <v>0</v>
      </c>
      <c r="BJ355" s="24" t="s">
        <v>83</v>
      </c>
      <c r="BK355" s="232">
        <f>ROUND(I355*H355,2)</f>
        <v>0</v>
      </c>
      <c r="BL355" s="24" t="s">
        <v>138</v>
      </c>
      <c r="BM355" s="24" t="s">
        <v>1080</v>
      </c>
    </row>
    <row r="356" s="1" customFormat="1">
      <c r="B356" s="46"/>
      <c r="C356" s="74"/>
      <c r="D356" s="235" t="s">
        <v>146</v>
      </c>
      <c r="E356" s="74"/>
      <c r="F356" s="255" t="s">
        <v>606</v>
      </c>
      <c r="G356" s="74"/>
      <c r="H356" s="74"/>
      <c r="I356" s="191"/>
      <c r="J356" s="74"/>
      <c r="K356" s="74"/>
      <c r="L356" s="72"/>
      <c r="M356" s="256"/>
      <c r="N356" s="47"/>
      <c r="O356" s="47"/>
      <c r="P356" s="47"/>
      <c r="Q356" s="47"/>
      <c r="R356" s="47"/>
      <c r="S356" s="47"/>
      <c r="T356" s="95"/>
      <c r="AT356" s="24" t="s">
        <v>146</v>
      </c>
      <c r="AU356" s="24" t="s">
        <v>85</v>
      </c>
    </row>
    <row r="357" s="1" customFormat="1" ht="38.25" customHeight="1">
      <c r="B357" s="46"/>
      <c r="C357" s="221" t="s">
        <v>602</v>
      </c>
      <c r="D357" s="221" t="s">
        <v>133</v>
      </c>
      <c r="E357" s="222" t="s">
        <v>608</v>
      </c>
      <c r="F357" s="223" t="s">
        <v>609</v>
      </c>
      <c r="G357" s="224" t="s">
        <v>136</v>
      </c>
      <c r="H357" s="225">
        <v>191.40000000000001</v>
      </c>
      <c r="I357" s="226"/>
      <c r="J357" s="227">
        <f>ROUND(I357*H357,2)</f>
        <v>0</v>
      </c>
      <c r="K357" s="223" t="s">
        <v>137</v>
      </c>
      <c r="L357" s="72"/>
      <c r="M357" s="228" t="s">
        <v>21</v>
      </c>
      <c r="N357" s="229" t="s">
        <v>46</v>
      </c>
      <c r="O357" s="47"/>
      <c r="P357" s="230">
        <f>O357*H357</f>
        <v>0</v>
      </c>
      <c r="Q357" s="230">
        <v>0</v>
      </c>
      <c r="R357" s="230">
        <f>Q357*H357</f>
        <v>0</v>
      </c>
      <c r="S357" s="230">
        <v>0</v>
      </c>
      <c r="T357" s="231">
        <f>S357*H357</f>
        <v>0</v>
      </c>
      <c r="AR357" s="24" t="s">
        <v>138</v>
      </c>
      <c r="AT357" s="24" t="s">
        <v>133</v>
      </c>
      <c r="AU357" s="24" t="s">
        <v>85</v>
      </c>
      <c r="AY357" s="24" t="s">
        <v>131</v>
      </c>
      <c r="BE357" s="232">
        <f>IF(N357="základní",J357,0)</f>
        <v>0</v>
      </c>
      <c r="BF357" s="232">
        <f>IF(N357="snížená",J357,0)</f>
        <v>0</v>
      </c>
      <c r="BG357" s="232">
        <f>IF(N357="zákl. přenesená",J357,0)</f>
        <v>0</v>
      </c>
      <c r="BH357" s="232">
        <f>IF(N357="sníž. přenesená",J357,0)</f>
        <v>0</v>
      </c>
      <c r="BI357" s="232">
        <f>IF(N357="nulová",J357,0)</f>
        <v>0</v>
      </c>
      <c r="BJ357" s="24" t="s">
        <v>83</v>
      </c>
      <c r="BK357" s="232">
        <f>ROUND(I357*H357,2)</f>
        <v>0</v>
      </c>
      <c r="BL357" s="24" t="s">
        <v>138</v>
      </c>
      <c r="BM357" s="24" t="s">
        <v>1081</v>
      </c>
    </row>
    <row r="358" s="1" customFormat="1">
      <c r="B358" s="46"/>
      <c r="C358" s="74"/>
      <c r="D358" s="235" t="s">
        <v>146</v>
      </c>
      <c r="E358" s="74"/>
      <c r="F358" s="255" t="s">
        <v>611</v>
      </c>
      <c r="G358" s="74"/>
      <c r="H358" s="74"/>
      <c r="I358" s="191"/>
      <c r="J358" s="74"/>
      <c r="K358" s="74"/>
      <c r="L358" s="72"/>
      <c r="M358" s="256"/>
      <c r="N358" s="47"/>
      <c r="O358" s="47"/>
      <c r="P358" s="47"/>
      <c r="Q358" s="47"/>
      <c r="R358" s="47"/>
      <c r="S358" s="47"/>
      <c r="T358" s="95"/>
      <c r="AT358" s="24" t="s">
        <v>146</v>
      </c>
      <c r="AU358" s="24" t="s">
        <v>85</v>
      </c>
    </row>
    <row r="359" s="11" customFormat="1">
      <c r="B359" s="233"/>
      <c r="C359" s="234"/>
      <c r="D359" s="235" t="s">
        <v>140</v>
      </c>
      <c r="E359" s="236" t="s">
        <v>21</v>
      </c>
      <c r="F359" s="237" t="s">
        <v>907</v>
      </c>
      <c r="G359" s="234"/>
      <c r="H359" s="236" t="s">
        <v>21</v>
      </c>
      <c r="I359" s="238"/>
      <c r="J359" s="234"/>
      <c r="K359" s="234"/>
      <c r="L359" s="239"/>
      <c r="M359" s="240"/>
      <c r="N359" s="241"/>
      <c r="O359" s="241"/>
      <c r="P359" s="241"/>
      <c r="Q359" s="241"/>
      <c r="R359" s="241"/>
      <c r="S359" s="241"/>
      <c r="T359" s="242"/>
      <c r="AT359" s="243" t="s">
        <v>140</v>
      </c>
      <c r="AU359" s="243" t="s">
        <v>85</v>
      </c>
      <c r="AV359" s="11" t="s">
        <v>83</v>
      </c>
      <c r="AW359" s="11" t="s">
        <v>39</v>
      </c>
      <c r="AX359" s="11" t="s">
        <v>75</v>
      </c>
      <c r="AY359" s="243" t="s">
        <v>131</v>
      </c>
    </row>
    <row r="360" s="12" customFormat="1">
      <c r="B360" s="244"/>
      <c r="C360" s="245"/>
      <c r="D360" s="235" t="s">
        <v>140</v>
      </c>
      <c r="E360" s="246" t="s">
        <v>21</v>
      </c>
      <c r="F360" s="247" t="s">
        <v>1082</v>
      </c>
      <c r="G360" s="245"/>
      <c r="H360" s="248">
        <v>191.40000000000001</v>
      </c>
      <c r="I360" s="249"/>
      <c r="J360" s="245"/>
      <c r="K360" s="245"/>
      <c r="L360" s="250"/>
      <c r="M360" s="251"/>
      <c r="N360" s="252"/>
      <c r="O360" s="252"/>
      <c r="P360" s="252"/>
      <c r="Q360" s="252"/>
      <c r="R360" s="252"/>
      <c r="S360" s="252"/>
      <c r="T360" s="253"/>
      <c r="AT360" s="254" t="s">
        <v>140</v>
      </c>
      <c r="AU360" s="254" t="s">
        <v>85</v>
      </c>
      <c r="AV360" s="12" t="s">
        <v>85</v>
      </c>
      <c r="AW360" s="12" t="s">
        <v>39</v>
      </c>
      <c r="AX360" s="12" t="s">
        <v>83</v>
      </c>
      <c r="AY360" s="254" t="s">
        <v>131</v>
      </c>
    </row>
    <row r="361" s="1" customFormat="1" ht="25.5" customHeight="1">
      <c r="B361" s="46"/>
      <c r="C361" s="221" t="s">
        <v>607</v>
      </c>
      <c r="D361" s="221" t="s">
        <v>133</v>
      </c>
      <c r="E361" s="222" t="s">
        <v>614</v>
      </c>
      <c r="F361" s="223" t="s">
        <v>615</v>
      </c>
      <c r="G361" s="224" t="s">
        <v>177</v>
      </c>
      <c r="H361" s="225">
        <v>387</v>
      </c>
      <c r="I361" s="226"/>
      <c r="J361" s="227">
        <f>ROUND(I361*H361,2)</f>
        <v>0</v>
      </c>
      <c r="K361" s="223" t="s">
        <v>21</v>
      </c>
      <c r="L361" s="72"/>
      <c r="M361" s="228" t="s">
        <v>21</v>
      </c>
      <c r="N361" s="229" t="s">
        <v>46</v>
      </c>
      <c r="O361" s="47"/>
      <c r="P361" s="230">
        <f>O361*H361</f>
        <v>0</v>
      </c>
      <c r="Q361" s="230">
        <v>0</v>
      </c>
      <c r="R361" s="230">
        <f>Q361*H361</f>
        <v>0</v>
      </c>
      <c r="S361" s="230">
        <v>0</v>
      </c>
      <c r="T361" s="231">
        <f>S361*H361</f>
        <v>0</v>
      </c>
      <c r="AR361" s="24" t="s">
        <v>138</v>
      </c>
      <c r="AT361" s="24" t="s">
        <v>133</v>
      </c>
      <c r="AU361" s="24" t="s">
        <v>85</v>
      </c>
      <c r="AY361" s="24" t="s">
        <v>131</v>
      </c>
      <c r="BE361" s="232">
        <f>IF(N361="základní",J361,0)</f>
        <v>0</v>
      </c>
      <c r="BF361" s="232">
        <f>IF(N361="snížená",J361,0)</f>
        <v>0</v>
      </c>
      <c r="BG361" s="232">
        <f>IF(N361="zákl. přenesená",J361,0)</f>
        <v>0</v>
      </c>
      <c r="BH361" s="232">
        <f>IF(N361="sníž. přenesená",J361,0)</f>
        <v>0</v>
      </c>
      <c r="BI361" s="232">
        <f>IF(N361="nulová",J361,0)</f>
        <v>0</v>
      </c>
      <c r="BJ361" s="24" t="s">
        <v>83</v>
      </c>
      <c r="BK361" s="232">
        <f>ROUND(I361*H361,2)</f>
        <v>0</v>
      </c>
      <c r="BL361" s="24" t="s">
        <v>138</v>
      </c>
      <c r="BM361" s="24" t="s">
        <v>1083</v>
      </c>
    </row>
    <row r="362" s="11" customFormat="1">
      <c r="B362" s="233"/>
      <c r="C362" s="234"/>
      <c r="D362" s="235" t="s">
        <v>140</v>
      </c>
      <c r="E362" s="236" t="s">
        <v>21</v>
      </c>
      <c r="F362" s="237" t="s">
        <v>989</v>
      </c>
      <c r="G362" s="234"/>
      <c r="H362" s="236" t="s">
        <v>21</v>
      </c>
      <c r="I362" s="238"/>
      <c r="J362" s="234"/>
      <c r="K362" s="234"/>
      <c r="L362" s="239"/>
      <c r="M362" s="240"/>
      <c r="N362" s="241"/>
      <c r="O362" s="241"/>
      <c r="P362" s="241"/>
      <c r="Q362" s="241"/>
      <c r="R362" s="241"/>
      <c r="S362" s="241"/>
      <c r="T362" s="242"/>
      <c r="AT362" s="243" t="s">
        <v>140</v>
      </c>
      <c r="AU362" s="243" t="s">
        <v>85</v>
      </c>
      <c r="AV362" s="11" t="s">
        <v>83</v>
      </c>
      <c r="AW362" s="11" t="s">
        <v>39</v>
      </c>
      <c r="AX362" s="11" t="s">
        <v>75</v>
      </c>
      <c r="AY362" s="243" t="s">
        <v>131</v>
      </c>
    </row>
    <row r="363" s="12" customFormat="1">
      <c r="B363" s="244"/>
      <c r="C363" s="245"/>
      <c r="D363" s="235" t="s">
        <v>140</v>
      </c>
      <c r="E363" s="246" t="s">
        <v>21</v>
      </c>
      <c r="F363" s="247" t="s">
        <v>1084</v>
      </c>
      <c r="G363" s="245"/>
      <c r="H363" s="248">
        <v>387</v>
      </c>
      <c r="I363" s="249"/>
      <c r="J363" s="245"/>
      <c r="K363" s="245"/>
      <c r="L363" s="250"/>
      <c r="M363" s="251"/>
      <c r="N363" s="252"/>
      <c r="O363" s="252"/>
      <c r="P363" s="252"/>
      <c r="Q363" s="252"/>
      <c r="R363" s="252"/>
      <c r="S363" s="252"/>
      <c r="T363" s="253"/>
      <c r="AT363" s="254" t="s">
        <v>140</v>
      </c>
      <c r="AU363" s="254" t="s">
        <v>85</v>
      </c>
      <c r="AV363" s="12" t="s">
        <v>85</v>
      </c>
      <c r="AW363" s="12" t="s">
        <v>39</v>
      </c>
      <c r="AX363" s="12" t="s">
        <v>83</v>
      </c>
      <c r="AY363" s="254" t="s">
        <v>131</v>
      </c>
    </row>
    <row r="364" s="10" customFormat="1" ht="22.32" customHeight="1">
      <c r="B364" s="205"/>
      <c r="C364" s="206"/>
      <c r="D364" s="207" t="s">
        <v>74</v>
      </c>
      <c r="E364" s="219" t="s">
        <v>618</v>
      </c>
      <c r="F364" s="219" t="s">
        <v>619</v>
      </c>
      <c r="G364" s="206"/>
      <c r="H364" s="206"/>
      <c r="I364" s="209"/>
      <c r="J364" s="220">
        <f>BK364</f>
        <v>0</v>
      </c>
      <c r="K364" s="206"/>
      <c r="L364" s="211"/>
      <c r="M364" s="212"/>
      <c r="N364" s="213"/>
      <c r="O364" s="213"/>
      <c r="P364" s="214">
        <f>SUM(P365:P385)</f>
        <v>0</v>
      </c>
      <c r="Q364" s="213"/>
      <c r="R364" s="214">
        <f>SUM(R365:R385)</f>
        <v>0</v>
      </c>
      <c r="S364" s="213"/>
      <c r="T364" s="215">
        <f>SUM(T365:T385)</f>
        <v>0</v>
      </c>
      <c r="AR364" s="216" t="s">
        <v>83</v>
      </c>
      <c r="AT364" s="217" t="s">
        <v>74</v>
      </c>
      <c r="AU364" s="217" t="s">
        <v>85</v>
      </c>
      <c r="AY364" s="216" t="s">
        <v>131</v>
      </c>
      <c r="BK364" s="218">
        <f>SUM(BK365:BK385)</f>
        <v>0</v>
      </c>
    </row>
    <row r="365" s="1" customFormat="1" ht="25.5" customHeight="1">
      <c r="B365" s="46"/>
      <c r="C365" s="221" t="s">
        <v>613</v>
      </c>
      <c r="D365" s="221" t="s">
        <v>133</v>
      </c>
      <c r="E365" s="222" t="s">
        <v>621</v>
      </c>
      <c r="F365" s="223" t="s">
        <v>622</v>
      </c>
      <c r="G365" s="224" t="s">
        <v>272</v>
      </c>
      <c r="H365" s="225">
        <v>231.71000000000001</v>
      </c>
      <c r="I365" s="226"/>
      <c r="J365" s="227">
        <f>ROUND(I365*H365,2)</f>
        <v>0</v>
      </c>
      <c r="K365" s="223" t="s">
        <v>137</v>
      </c>
      <c r="L365" s="72"/>
      <c r="M365" s="228" t="s">
        <v>21</v>
      </c>
      <c r="N365" s="229" t="s">
        <v>46</v>
      </c>
      <c r="O365" s="47"/>
      <c r="P365" s="230">
        <f>O365*H365</f>
        <v>0</v>
      </c>
      <c r="Q365" s="230">
        <v>0</v>
      </c>
      <c r="R365" s="230">
        <f>Q365*H365</f>
        <v>0</v>
      </c>
      <c r="S365" s="230">
        <v>0</v>
      </c>
      <c r="T365" s="231">
        <f>S365*H365</f>
        <v>0</v>
      </c>
      <c r="AR365" s="24" t="s">
        <v>138</v>
      </c>
      <c r="AT365" s="24" t="s">
        <v>133</v>
      </c>
      <c r="AU365" s="24" t="s">
        <v>149</v>
      </c>
      <c r="AY365" s="24" t="s">
        <v>131</v>
      </c>
      <c r="BE365" s="232">
        <f>IF(N365="základní",J365,0)</f>
        <v>0</v>
      </c>
      <c r="BF365" s="232">
        <f>IF(N365="snížená",J365,0)</f>
        <v>0</v>
      </c>
      <c r="BG365" s="232">
        <f>IF(N365="zákl. přenesená",J365,0)</f>
        <v>0</v>
      </c>
      <c r="BH365" s="232">
        <f>IF(N365="sníž. přenesená",J365,0)</f>
        <v>0</v>
      </c>
      <c r="BI365" s="232">
        <f>IF(N365="nulová",J365,0)</f>
        <v>0</v>
      </c>
      <c r="BJ365" s="24" t="s">
        <v>83</v>
      </c>
      <c r="BK365" s="232">
        <f>ROUND(I365*H365,2)</f>
        <v>0</v>
      </c>
      <c r="BL365" s="24" t="s">
        <v>138</v>
      </c>
      <c r="BM365" s="24" t="s">
        <v>1085</v>
      </c>
    </row>
    <row r="366" s="12" customFormat="1">
      <c r="B366" s="244"/>
      <c r="C366" s="245"/>
      <c r="D366" s="235" t="s">
        <v>140</v>
      </c>
      <c r="E366" s="246" t="s">
        <v>21</v>
      </c>
      <c r="F366" s="247" t="s">
        <v>1086</v>
      </c>
      <c r="G366" s="245"/>
      <c r="H366" s="248">
        <v>224.00999999999999</v>
      </c>
      <c r="I366" s="249"/>
      <c r="J366" s="245"/>
      <c r="K366" s="245"/>
      <c r="L366" s="250"/>
      <c r="M366" s="251"/>
      <c r="N366" s="252"/>
      <c r="O366" s="252"/>
      <c r="P366" s="252"/>
      <c r="Q366" s="252"/>
      <c r="R366" s="252"/>
      <c r="S366" s="252"/>
      <c r="T366" s="253"/>
      <c r="AT366" s="254" t="s">
        <v>140</v>
      </c>
      <c r="AU366" s="254" t="s">
        <v>149</v>
      </c>
      <c r="AV366" s="12" t="s">
        <v>85</v>
      </c>
      <c r="AW366" s="12" t="s">
        <v>39</v>
      </c>
      <c r="AX366" s="12" t="s">
        <v>75</v>
      </c>
      <c r="AY366" s="254" t="s">
        <v>131</v>
      </c>
    </row>
    <row r="367" s="12" customFormat="1">
      <c r="B367" s="244"/>
      <c r="C367" s="245"/>
      <c r="D367" s="235" t="s">
        <v>140</v>
      </c>
      <c r="E367" s="246" t="s">
        <v>21</v>
      </c>
      <c r="F367" s="247" t="s">
        <v>1087</v>
      </c>
      <c r="G367" s="245"/>
      <c r="H367" s="248">
        <v>7.7000000000000002</v>
      </c>
      <c r="I367" s="249"/>
      <c r="J367" s="245"/>
      <c r="K367" s="245"/>
      <c r="L367" s="250"/>
      <c r="M367" s="251"/>
      <c r="N367" s="252"/>
      <c r="O367" s="252"/>
      <c r="P367" s="252"/>
      <c r="Q367" s="252"/>
      <c r="R367" s="252"/>
      <c r="S367" s="252"/>
      <c r="T367" s="253"/>
      <c r="AT367" s="254" t="s">
        <v>140</v>
      </c>
      <c r="AU367" s="254" t="s">
        <v>149</v>
      </c>
      <c r="AV367" s="12" t="s">
        <v>85</v>
      </c>
      <c r="AW367" s="12" t="s">
        <v>39</v>
      </c>
      <c r="AX367" s="12" t="s">
        <v>75</v>
      </c>
      <c r="AY367" s="254" t="s">
        <v>131</v>
      </c>
    </row>
    <row r="368" s="14" customFormat="1">
      <c r="B368" s="268"/>
      <c r="C368" s="269"/>
      <c r="D368" s="235" t="s">
        <v>140</v>
      </c>
      <c r="E368" s="270" t="s">
        <v>21</v>
      </c>
      <c r="F368" s="271" t="s">
        <v>208</v>
      </c>
      <c r="G368" s="269"/>
      <c r="H368" s="272">
        <v>231.71000000000001</v>
      </c>
      <c r="I368" s="273"/>
      <c r="J368" s="269"/>
      <c r="K368" s="269"/>
      <c r="L368" s="274"/>
      <c r="M368" s="275"/>
      <c r="N368" s="276"/>
      <c r="O368" s="276"/>
      <c r="P368" s="276"/>
      <c r="Q368" s="276"/>
      <c r="R368" s="276"/>
      <c r="S368" s="276"/>
      <c r="T368" s="277"/>
      <c r="AT368" s="278" t="s">
        <v>140</v>
      </c>
      <c r="AU368" s="278" t="s">
        <v>149</v>
      </c>
      <c r="AV368" s="14" t="s">
        <v>138</v>
      </c>
      <c r="AW368" s="14" t="s">
        <v>39</v>
      </c>
      <c r="AX368" s="14" t="s">
        <v>83</v>
      </c>
      <c r="AY368" s="278" t="s">
        <v>131</v>
      </c>
    </row>
    <row r="369" s="1" customFormat="1" ht="25.5" customHeight="1">
      <c r="B369" s="46"/>
      <c r="C369" s="221" t="s">
        <v>620</v>
      </c>
      <c r="D369" s="221" t="s">
        <v>133</v>
      </c>
      <c r="E369" s="222" t="s">
        <v>627</v>
      </c>
      <c r="F369" s="223" t="s">
        <v>628</v>
      </c>
      <c r="G369" s="224" t="s">
        <v>272</v>
      </c>
      <c r="H369" s="225">
        <v>3012.23</v>
      </c>
      <c r="I369" s="226"/>
      <c r="J369" s="227">
        <f>ROUND(I369*H369,2)</f>
        <v>0</v>
      </c>
      <c r="K369" s="223" t="s">
        <v>137</v>
      </c>
      <c r="L369" s="72"/>
      <c r="M369" s="228" t="s">
        <v>21</v>
      </c>
      <c r="N369" s="229" t="s">
        <v>46</v>
      </c>
      <c r="O369" s="47"/>
      <c r="P369" s="230">
        <f>O369*H369</f>
        <v>0</v>
      </c>
      <c r="Q369" s="230">
        <v>0</v>
      </c>
      <c r="R369" s="230">
        <f>Q369*H369</f>
        <v>0</v>
      </c>
      <c r="S369" s="230">
        <v>0</v>
      </c>
      <c r="T369" s="231">
        <f>S369*H369</f>
        <v>0</v>
      </c>
      <c r="AR369" s="24" t="s">
        <v>138</v>
      </c>
      <c r="AT369" s="24" t="s">
        <v>133</v>
      </c>
      <c r="AU369" s="24" t="s">
        <v>149</v>
      </c>
      <c r="AY369" s="24" t="s">
        <v>131</v>
      </c>
      <c r="BE369" s="232">
        <f>IF(N369="základní",J369,0)</f>
        <v>0</v>
      </c>
      <c r="BF369" s="232">
        <f>IF(N369="snížená",J369,0)</f>
        <v>0</v>
      </c>
      <c r="BG369" s="232">
        <f>IF(N369="zákl. přenesená",J369,0)</f>
        <v>0</v>
      </c>
      <c r="BH369" s="232">
        <f>IF(N369="sníž. přenesená",J369,0)</f>
        <v>0</v>
      </c>
      <c r="BI369" s="232">
        <f>IF(N369="nulová",J369,0)</f>
        <v>0</v>
      </c>
      <c r="BJ369" s="24" t="s">
        <v>83</v>
      </c>
      <c r="BK369" s="232">
        <f>ROUND(I369*H369,2)</f>
        <v>0</v>
      </c>
      <c r="BL369" s="24" t="s">
        <v>138</v>
      </c>
      <c r="BM369" s="24" t="s">
        <v>1088</v>
      </c>
    </row>
    <row r="370" s="12" customFormat="1">
      <c r="B370" s="244"/>
      <c r="C370" s="245"/>
      <c r="D370" s="235" t="s">
        <v>140</v>
      </c>
      <c r="E370" s="246" t="s">
        <v>21</v>
      </c>
      <c r="F370" s="247" t="s">
        <v>1089</v>
      </c>
      <c r="G370" s="245"/>
      <c r="H370" s="248">
        <v>3012.23</v>
      </c>
      <c r="I370" s="249"/>
      <c r="J370" s="245"/>
      <c r="K370" s="245"/>
      <c r="L370" s="250"/>
      <c r="M370" s="251"/>
      <c r="N370" s="252"/>
      <c r="O370" s="252"/>
      <c r="P370" s="252"/>
      <c r="Q370" s="252"/>
      <c r="R370" s="252"/>
      <c r="S370" s="252"/>
      <c r="T370" s="253"/>
      <c r="AT370" s="254" t="s">
        <v>140</v>
      </c>
      <c r="AU370" s="254" t="s">
        <v>149</v>
      </c>
      <c r="AV370" s="12" t="s">
        <v>85</v>
      </c>
      <c r="AW370" s="12" t="s">
        <v>39</v>
      </c>
      <c r="AX370" s="12" t="s">
        <v>83</v>
      </c>
      <c r="AY370" s="254" t="s">
        <v>131</v>
      </c>
    </row>
    <row r="371" s="1" customFormat="1" ht="25.5" customHeight="1">
      <c r="B371" s="46"/>
      <c r="C371" s="221" t="s">
        <v>626</v>
      </c>
      <c r="D371" s="221" t="s">
        <v>133</v>
      </c>
      <c r="E371" s="222" t="s">
        <v>632</v>
      </c>
      <c r="F371" s="223" t="s">
        <v>633</v>
      </c>
      <c r="G371" s="224" t="s">
        <v>272</v>
      </c>
      <c r="H371" s="225">
        <v>885.09900000000005</v>
      </c>
      <c r="I371" s="226"/>
      <c r="J371" s="227">
        <f>ROUND(I371*H371,2)</f>
        <v>0</v>
      </c>
      <c r="K371" s="223" t="s">
        <v>137</v>
      </c>
      <c r="L371" s="72"/>
      <c r="M371" s="228" t="s">
        <v>21</v>
      </c>
      <c r="N371" s="229" t="s">
        <v>46</v>
      </c>
      <c r="O371" s="47"/>
      <c r="P371" s="230">
        <f>O371*H371</f>
        <v>0</v>
      </c>
      <c r="Q371" s="230">
        <v>0</v>
      </c>
      <c r="R371" s="230">
        <f>Q371*H371</f>
        <v>0</v>
      </c>
      <c r="S371" s="230">
        <v>0</v>
      </c>
      <c r="T371" s="231">
        <f>S371*H371</f>
        <v>0</v>
      </c>
      <c r="AR371" s="24" t="s">
        <v>138</v>
      </c>
      <c r="AT371" s="24" t="s">
        <v>133</v>
      </c>
      <c r="AU371" s="24" t="s">
        <v>149</v>
      </c>
      <c r="AY371" s="24" t="s">
        <v>131</v>
      </c>
      <c r="BE371" s="232">
        <f>IF(N371="základní",J371,0)</f>
        <v>0</v>
      </c>
      <c r="BF371" s="232">
        <f>IF(N371="snížená",J371,0)</f>
        <v>0</v>
      </c>
      <c r="BG371" s="232">
        <f>IF(N371="zákl. přenesená",J371,0)</f>
        <v>0</v>
      </c>
      <c r="BH371" s="232">
        <f>IF(N371="sníž. přenesená",J371,0)</f>
        <v>0</v>
      </c>
      <c r="BI371" s="232">
        <f>IF(N371="nulová",J371,0)</f>
        <v>0</v>
      </c>
      <c r="BJ371" s="24" t="s">
        <v>83</v>
      </c>
      <c r="BK371" s="232">
        <f>ROUND(I371*H371,2)</f>
        <v>0</v>
      </c>
      <c r="BL371" s="24" t="s">
        <v>138</v>
      </c>
      <c r="BM371" s="24" t="s">
        <v>1090</v>
      </c>
    </row>
    <row r="372" s="12" customFormat="1">
      <c r="B372" s="244"/>
      <c r="C372" s="245"/>
      <c r="D372" s="235" t="s">
        <v>140</v>
      </c>
      <c r="E372" s="246" t="s">
        <v>21</v>
      </c>
      <c r="F372" s="247" t="s">
        <v>1091</v>
      </c>
      <c r="G372" s="245"/>
      <c r="H372" s="248">
        <v>33.176000000000002</v>
      </c>
      <c r="I372" s="249"/>
      <c r="J372" s="245"/>
      <c r="K372" s="245"/>
      <c r="L372" s="250"/>
      <c r="M372" s="251"/>
      <c r="N372" s="252"/>
      <c r="O372" s="252"/>
      <c r="P372" s="252"/>
      <c r="Q372" s="252"/>
      <c r="R372" s="252"/>
      <c r="S372" s="252"/>
      <c r="T372" s="253"/>
      <c r="AT372" s="254" t="s">
        <v>140</v>
      </c>
      <c r="AU372" s="254" t="s">
        <v>149</v>
      </c>
      <c r="AV372" s="12" t="s">
        <v>85</v>
      </c>
      <c r="AW372" s="12" t="s">
        <v>39</v>
      </c>
      <c r="AX372" s="12" t="s">
        <v>75</v>
      </c>
      <c r="AY372" s="254" t="s">
        <v>131</v>
      </c>
    </row>
    <row r="373" s="12" customFormat="1">
      <c r="B373" s="244"/>
      <c r="C373" s="245"/>
      <c r="D373" s="235" t="s">
        <v>140</v>
      </c>
      <c r="E373" s="246" t="s">
        <v>21</v>
      </c>
      <c r="F373" s="247" t="s">
        <v>1092</v>
      </c>
      <c r="G373" s="245"/>
      <c r="H373" s="248">
        <v>851.923</v>
      </c>
      <c r="I373" s="249"/>
      <c r="J373" s="245"/>
      <c r="K373" s="245"/>
      <c r="L373" s="250"/>
      <c r="M373" s="251"/>
      <c r="N373" s="252"/>
      <c r="O373" s="252"/>
      <c r="P373" s="252"/>
      <c r="Q373" s="252"/>
      <c r="R373" s="252"/>
      <c r="S373" s="252"/>
      <c r="T373" s="253"/>
      <c r="AT373" s="254" t="s">
        <v>140</v>
      </c>
      <c r="AU373" s="254" t="s">
        <v>149</v>
      </c>
      <c r="AV373" s="12" t="s">
        <v>85</v>
      </c>
      <c r="AW373" s="12" t="s">
        <v>39</v>
      </c>
      <c r="AX373" s="12" t="s">
        <v>75</v>
      </c>
      <c r="AY373" s="254" t="s">
        <v>131</v>
      </c>
    </row>
    <row r="374" s="14" customFormat="1">
      <c r="B374" s="268"/>
      <c r="C374" s="269"/>
      <c r="D374" s="235" t="s">
        <v>140</v>
      </c>
      <c r="E374" s="270" t="s">
        <v>21</v>
      </c>
      <c r="F374" s="271" t="s">
        <v>208</v>
      </c>
      <c r="G374" s="269"/>
      <c r="H374" s="272">
        <v>885.09900000000005</v>
      </c>
      <c r="I374" s="273"/>
      <c r="J374" s="269"/>
      <c r="K374" s="269"/>
      <c r="L374" s="274"/>
      <c r="M374" s="275"/>
      <c r="N374" s="276"/>
      <c r="O374" s="276"/>
      <c r="P374" s="276"/>
      <c r="Q374" s="276"/>
      <c r="R374" s="276"/>
      <c r="S374" s="276"/>
      <c r="T374" s="277"/>
      <c r="AT374" s="278" t="s">
        <v>140</v>
      </c>
      <c r="AU374" s="278" t="s">
        <v>149</v>
      </c>
      <c r="AV374" s="14" t="s">
        <v>138</v>
      </c>
      <c r="AW374" s="14" t="s">
        <v>39</v>
      </c>
      <c r="AX374" s="14" t="s">
        <v>83</v>
      </c>
      <c r="AY374" s="278" t="s">
        <v>131</v>
      </c>
    </row>
    <row r="375" s="1" customFormat="1" ht="25.5" customHeight="1">
      <c r="B375" s="46"/>
      <c r="C375" s="221" t="s">
        <v>631</v>
      </c>
      <c r="D375" s="221" t="s">
        <v>133</v>
      </c>
      <c r="E375" s="222" t="s">
        <v>638</v>
      </c>
      <c r="F375" s="223" t="s">
        <v>628</v>
      </c>
      <c r="G375" s="224" t="s">
        <v>272</v>
      </c>
      <c r="H375" s="225">
        <v>11506.287</v>
      </c>
      <c r="I375" s="226"/>
      <c r="J375" s="227">
        <f>ROUND(I375*H375,2)</f>
        <v>0</v>
      </c>
      <c r="K375" s="223" t="s">
        <v>137</v>
      </c>
      <c r="L375" s="72"/>
      <c r="M375" s="228" t="s">
        <v>21</v>
      </c>
      <c r="N375" s="229" t="s">
        <v>46</v>
      </c>
      <c r="O375" s="47"/>
      <c r="P375" s="230">
        <f>O375*H375</f>
        <v>0</v>
      </c>
      <c r="Q375" s="230">
        <v>0</v>
      </c>
      <c r="R375" s="230">
        <f>Q375*H375</f>
        <v>0</v>
      </c>
      <c r="S375" s="230">
        <v>0</v>
      </c>
      <c r="T375" s="231">
        <f>S375*H375</f>
        <v>0</v>
      </c>
      <c r="AR375" s="24" t="s">
        <v>138</v>
      </c>
      <c r="AT375" s="24" t="s">
        <v>133</v>
      </c>
      <c r="AU375" s="24" t="s">
        <v>149</v>
      </c>
      <c r="AY375" s="24" t="s">
        <v>131</v>
      </c>
      <c r="BE375" s="232">
        <f>IF(N375="základní",J375,0)</f>
        <v>0</v>
      </c>
      <c r="BF375" s="232">
        <f>IF(N375="snížená",J375,0)</f>
        <v>0</v>
      </c>
      <c r="BG375" s="232">
        <f>IF(N375="zákl. přenesená",J375,0)</f>
        <v>0</v>
      </c>
      <c r="BH375" s="232">
        <f>IF(N375="sníž. přenesená",J375,0)</f>
        <v>0</v>
      </c>
      <c r="BI375" s="232">
        <f>IF(N375="nulová",J375,0)</f>
        <v>0</v>
      </c>
      <c r="BJ375" s="24" t="s">
        <v>83</v>
      </c>
      <c r="BK375" s="232">
        <f>ROUND(I375*H375,2)</f>
        <v>0</v>
      </c>
      <c r="BL375" s="24" t="s">
        <v>138</v>
      </c>
      <c r="BM375" s="24" t="s">
        <v>1093</v>
      </c>
    </row>
    <row r="376" s="12" customFormat="1">
      <c r="B376" s="244"/>
      <c r="C376" s="245"/>
      <c r="D376" s="235" t="s">
        <v>140</v>
      </c>
      <c r="E376" s="246" t="s">
        <v>21</v>
      </c>
      <c r="F376" s="247" t="s">
        <v>1094</v>
      </c>
      <c r="G376" s="245"/>
      <c r="H376" s="248">
        <v>11506.287</v>
      </c>
      <c r="I376" s="249"/>
      <c r="J376" s="245"/>
      <c r="K376" s="245"/>
      <c r="L376" s="250"/>
      <c r="M376" s="251"/>
      <c r="N376" s="252"/>
      <c r="O376" s="252"/>
      <c r="P376" s="252"/>
      <c r="Q376" s="252"/>
      <c r="R376" s="252"/>
      <c r="S376" s="252"/>
      <c r="T376" s="253"/>
      <c r="AT376" s="254" t="s">
        <v>140</v>
      </c>
      <c r="AU376" s="254" t="s">
        <v>149</v>
      </c>
      <c r="AV376" s="12" t="s">
        <v>85</v>
      </c>
      <c r="AW376" s="12" t="s">
        <v>39</v>
      </c>
      <c r="AX376" s="12" t="s">
        <v>83</v>
      </c>
      <c r="AY376" s="254" t="s">
        <v>131</v>
      </c>
    </row>
    <row r="377" s="1" customFormat="1" ht="16.5" customHeight="1">
      <c r="B377" s="46"/>
      <c r="C377" s="221" t="s">
        <v>637</v>
      </c>
      <c r="D377" s="221" t="s">
        <v>133</v>
      </c>
      <c r="E377" s="222" t="s">
        <v>642</v>
      </c>
      <c r="F377" s="223" t="s">
        <v>643</v>
      </c>
      <c r="G377" s="224" t="s">
        <v>272</v>
      </c>
      <c r="H377" s="225">
        <v>1128.4090000000001</v>
      </c>
      <c r="I377" s="226"/>
      <c r="J377" s="227">
        <f>ROUND(I377*H377,2)</f>
        <v>0</v>
      </c>
      <c r="K377" s="223" t="s">
        <v>137</v>
      </c>
      <c r="L377" s="72"/>
      <c r="M377" s="228" t="s">
        <v>21</v>
      </c>
      <c r="N377" s="229" t="s">
        <v>46</v>
      </c>
      <c r="O377" s="47"/>
      <c r="P377" s="230">
        <f>O377*H377</f>
        <v>0</v>
      </c>
      <c r="Q377" s="230">
        <v>0</v>
      </c>
      <c r="R377" s="230">
        <f>Q377*H377</f>
        <v>0</v>
      </c>
      <c r="S377" s="230">
        <v>0</v>
      </c>
      <c r="T377" s="231">
        <f>S377*H377</f>
        <v>0</v>
      </c>
      <c r="AR377" s="24" t="s">
        <v>138</v>
      </c>
      <c r="AT377" s="24" t="s">
        <v>133</v>
      </c>
      <c r="AU377" s="24" t="s">
        <v>149</v>
      </c>
      <c r="AY377" s="24" t="s">
        <v>131</v>
      </c>
      <c r="BE377" s="232">
        <f>IF(N377="základní",J377,0)</f>
        <v>0</v>
      </c>
      <c r="BF377" s="232">
        <f>IF(N377="snížená",J377,0)</f>
        <v>0</v>
      </c>
      <c r="BG377" s="232">
        <f>IF(N377="zákl. přenesená",J377,0)</f>
        <v>0</v>
      </c>
      <c r="BH377" s="232">
        <f>IF(N377="sníž. přenesená",J377,0)</f>
        <v>0</v>
      </c>
      <c r="BI377" s="232">
        <f>IF(N377="nulová",J377,0)</f>
        <v>0</v>
      </c>
      <c r="BJ377" s="24" t="s">
        <v>83</v>
      </c>
      <c r="BK377" s="232">
        <f>ROUND(I377*H377,2)</f>
        <v>0</v>
      </c>
      <c r="BL377" s="24" t="s">
        <v>138</v>
      </c>
      <c r="BM377" s="24" t="s">
        <v>1095</v>
      </c>
    </row>
    <row r="378" s="12" customFormat="1">
      <c r="B378" s="244"/>
      <c r="C378" s="245"/>
      <c r="D378" s="235" t="s">
        <v>140</v>
      </c>
      <c r="E378" s="246" t="s">
        <v>21</v>
      </c>
      <c r="F378" s="247" t="s">
        <v>1096</v>
      </c>
      <c r="G378" s="245"/>
      <c r="H378" s="248">
        <v>243.31</v>
      </c>
      <c r="I378" s="249"/>
      <c r="J378" s="245"/>
      <c r="K378" s="245"/>
      <c r="L378" s="250"/>
      <c r="M378" s="251"/>
      <c r="N378" s="252"/>
      <c r="O378" s="252"/>
      <c r="P378" s="252"/>
      <c r="Q378" s="252"/>
      <c r="R378" s="252"/>
      <c r="S378" s="252"/>
      <c r="T378" s="253"/>
      <c r="AT378" s="254" t="s">
        <v>140</v>
      </c>
      <c r="AU378" s="254" t="s">
        <v>149</v>
      </c>
      <c r="AV378" s="12" t="s">
        <v>85</v>
      </c>
      <c r="AW378" s="12" t="s">
        <v>39</v>
      </c>
      <c r="AX378" s="12" t="s">
        <v>75</v>
      </c>
      <c r="AY378" s="254" t="s">
        <v>131</v>
      </c>
    </row>
    <row r="379" s="12" customFormat="1">
      <c r="B379" s="244"/>
      <c r="C379" s="245"/>
      <c r="D379" s="235" t="s">
        <v>140</v>
      </c>
      <c r="E379" s="246" t="s">
        <v>21</v>
      </c>
      <c r="F379" s="247" t="s">
        <v>1097</v>
      </c>
      <c r="G379" s="245"/>
      <c r="H379" s="248">
        <v>885.09900000000005</v>
      </c>
      <c r="I379" s="249"/>
      <c r="J379" s="245"/>
      <c r="K379" s="245"/>
      <c r="L379" s="250"/>
      <c r="M379" s="251"/>
      <c r="N379" s="252"/>
      <c r="O379" s="252"/>
      <c r="P379" s="252"/>
      <c r="Q379" s="252"/>
      <c r="R379" s="252"/>
      <c r="S379" s="252"/>
      <c r="T379" s="253"/>
      <c r="AT379" s="254" t="s">
        <v>140</v>
      </c>
      <c r="AU379" s="254" t="s">
        <v>149</v>
      </c>
      <c r="AV379" s="12" t="s">
        <v>85</v>
      </c>
      <c r="AW379" s="12" t="s">
        <v>39</v>
      </c>
      <c r="AX379" s="12" t="s">
        <v>75</v>
      </c>
      <c r="AY379" s="254" t="s">
        <v>131</v>
      </c>
    </row>
    <row r="380" s="14" customFormat="1">
      <c r="B380" s="268"/>
      <c r="C380" s="269"/>
      <c r="D380" s="235" t="s">
        <v>140</v>
      </c>
      <c r="E380" s="270" t="s">
        <v>21</v>
      </c>
      <c r="F380" s="271" t="s">
        <v>208</v>
      </c>
      <c r="G380" s="269"/>
      <c r="H380" s="272">
        <v>1128.4090000000001</v>
      </c>
      <c r="I380" s="273"/>
      <c r="J380" s="269"/>
      <c r="K380" s="269"/>
      <c r="L380" s="274"/>
      <c r="M380" s="275"/>
      <c r="N380" s="276"/>
      <c r="O380" s="276"/>
      <c r="P380" s="276"/>
      <c r="Q380" s="276"/>
      <c r="R380" s="276"/>
      <c r="S380" s="276"/>
      <c r="T380" s="277"/>
      <c r="AT380" s="278" t="s">
        <v>140</v>
      </c>
      <c r="AU380" s="278" t="s">
        <v>149</v>
      </c>
      <c r="AV380" s="14" t="s">
        <v>138</v>
      </c>
      <c r="AW380" s="14" t="s">
        <v>39</v>
      </c>
      <c r="AX380" s="14" t="s">
        <v>83</v>
      </c>
      <c r="AY380" s="278" t="s">
        <v>131</v>
      </c>
    </row>
    <row r="381" s="1" customFormat="1" ht="25.5" customHeight="1">
      <c r="B381" s="46"/>
      <c r="C381" s="221" t="s">
        <v>641</v>
      </c>
      <c r="D381" s="221" t="s">
        <v>133</v>
      </c>
      <c r="E381" s="222" t="s">
        <v>648</v>
      </c>
      <c r="F381" s="223" t="s">
        <v>649</v>
      </c>
      <c r="G381" s="224" t="s">
        <v>272</v>
      </c>
      <c r="H381" s="225">
        <v>885.09900000000005</v>
      </c>
      <c r="I381" s="226"/>
      <c r="J381" s="227">
        <f>ROUND(I381*H381,2)</f>
        <v>0</v>
      </c>
      <c r="K381" s="223" t="s">
        <v>137</v>
      </c>
      <c r="L381" s="72"/>
      <c r="M381" s="228" t="s">
        <v>21</v>
      </c>
      <c r="N381" s="229" t="s">
        <v>46</v>
      </c>
      <c r="O381" s="47"/>
      <c r="P381" s="230">
        <f>O381*H381</f>
        <v>0</v>
      </c>
      <c r="Q381" s="230">
        <v>0</v>
      </c>
      <c r="R381" s="230">
        <f>Q381*H381</f>
        <v>0</v>
      </c>
      <c r="S381" s="230">
        <v>0</v>
      </c>
      <c r="T381" s="231">
        <f>S381*H381</f>
        <v>0</v>
      </c>
      <c r="AR381" s="24" t="s">
        <v>138</v>
      </c>
      <c r="AT381" s="24" t="s">
        <v>133</v>
      </c>
      <c r="AU381" s="24" t="s">
        <v>149</v>
      </c>
      <c r="AY381" s="24" t="s">
        <v>131</v>
      </c>
      <c r="BE381" s="232">
        <f>IF(N381="základní",J381,0)</f>
        <v>0</v>
      </c>
      <c r="BF381" s="232">
        <f>IF(N381="snížená",J381,0)</f>
        <v>0</v>
      </c>
      <c r="BG381" s="232">
        <f>IF(N381="zákl. přenesená",J381,0)</f>
        <v>0</v>
      </c>
      <c r="BH381" s="232">
        <f>IF(N381="sníž. přenesená",J381,0)</f>
        <v>0</v>
      </c>
      <c r="BI381" s="232">
        <f>IF(N381="nulová",J381,0)</f>
        <v>0</v>
      </c>
      <c r="BJ381" s="24" t="s">
        <v>83</v>
      </c>
      <c r="BK381" s="232">
        <f>ROUND(I381*H381,2)</f>
        <v>0</v>
      </c>
      <c r="BL381" s="24" t="s">
        <v>138</v>
      </c>
      <c r="BM381" s="24" t="s">
        <v>1098</v>
      </c>
    </row>
    <row r="382" s="12" customFormat="1">
      <c r="B382" s="244"/>
      <c r="C382" s="245"/>
      <c r="D382" s="235" t="s">
        <v>140</v>
      </c>
      <c r="E382" s="246" t="s">
        <v>21</v>
      </c>
      <c r="F382" s="247" t="s">
        <v>1099</v>
      </c>
      <c r="G382" s="245"/>
      <c r="H382" s="248">
        <v>885.09900000000005</v>
      </c>
      <c r="I382" s="249"/>
      <c r="J382" s="245"/>
      <c r="K382" s="245"/>
      <c r="L382" s="250"/>
      <c r="M382" s="251"/>
      <c r="N382" s="252"/>
      <c r="O382" s="252"/>
      <c r="P382" s="252"/>
      <c r="Q382" s="252"/>
      <c r="R382" s="252"/>
      <c r="S382" s="252"/>
      <c r="T382" s="253"/>
      <c r="AT382" s="254" t="s">
        <v>140</v>
      </c>
      <c r="AU382" s="254" t="s">
        <v>149</v>
      </c>
      <c r="AV382" s="12" t="s">
        <v>85</v>
      </c>
      <c r="AW382" s="12" t="s">
        <v>39</v>
      </c>
      <c r="AX382" s="12" t="s">
        <v>83</v>
      </c>
      <c r="AY382" s="254" t="s">
        <v>131</v>
      </c>
    </row>
    <row r="383" s="1" customFormat="1" ht="25.5" customHeight="1">
      <c r="B383" s="46"/>
      <c r="C383" s="221" t="s">
        <v>647</v>
      </c>
      <c r="D383" s="221" t="s">
        <v>133</v>
      </c>
      <c r="E383" s="222" t="s">
        <v>653</v>
      </c>
      <c r="F383" s="223" t="s">
        <v>654</v>
      </c>
      <c r="G383" s="224" t="s">
        <v>272</v>
      </c>
      <c r="H383" s="225">
        <v>235.61000000000001</v>
      </c>
      <c r="I383" s="226"/>
      <c r="J383" s="227">
        <f>ROUND(I383*H383,2)</f>
        <v>0</v>
      </c>
      <c r="K383" s="223" t="s">
        <v>137</v>
      </c>
      <c r="L383" s="72"/>
      <c r="M383" s="228" t="s">
        <v>21</v>
      </c>
      <c r="N383" s="229" t="s">
        <v>46</v>
      </c>
      <c r="O383" s="47"/>
      <c r="P383" s="230">
        <f>O383*H383</f>
        <v>0</v>
      </c>
      <c r="Q383" s="230">
        <v>0</v>
      </c>
      <c r="R383" s="230">
        <f>Q383*H383</f>
        <v>0</v>
      </c>
      <c r="S383" s="230">
        <v>0</v>
      </c>
      <c r="T383" s="231">
        <f>S383*H383</f>
        <v>0</v>
      </c>
      <c r="AR383" s="24" t="s">
        <v>138</v>
      </c>
      <c r="AT383" s="24" t="s">
        <v>133</v>
      </c>
      <c r="AU383" s="24" t="s">
        <v>149</v>
      </c>
      <c r="AY383" s="24" t="s">
        <v>131</v>
      </c>
      <c r="BE383" s="232">
        <f>IF(N383="základní",J383,0)</f>
        <v>0</v>
      </c>
      <c r="BF383" s="232">
        <f>IF(N383="snížená",J383,0)</f>
        <v>0</v>
      </c>
      <c r="BG383" s="232">
        <f>IF(N383="zákl. přenesená",J383,0)</f>
        <v>0</v>
      </c>
      <c r="BH383" s="232">
        <f>IF(N383="sníž. přenesená",J383,0)</f>
        <v>0</v>
      </c>
      <c r="BI383" s="232">
        <f>IF(N383="nulová",J383,0)</f>
        <v>0</v>
      </c>
      <c r="BJ383" s="24" t="s">
        <v>83</v>
      </c>
      <c r="BK383" s="232">
        <f>ROUND(I383*H383,2)</f>
        <v>0</v>
      </c>
      <c r="BL383" s="24" t="s">
        <v>138</v>
      </c>
      <c r="BM383" s="24" t="s">
        <v>1100</v>
      </c>
    </row>
    <row r="384" s="12" customFormat="1">
      <c r="B384" s="244"/>
      <c r="C384" s="245"/>
      <c r="D384" s="235" t="s">
        <v>140</v>
      </c>
      <c r="E384" s="246" t="s">
        <v>21</v>
      </c>
      <c r="F384" s="247" t="s">
        <v>1101</v>
      </c>
      <c r="G384" s="245"/>
      <c r="H384" s="248">
        <v>235.61000000000001</v>
      </c>
      <c r="I384" s="249"/>
      <c r="J384" s="245"/>
      <c r="K384" s="245"/>
      <c r="L384" s="250"/>
      <c r="M384" s="251"/>
      <c r="N384" s="252"/>
      <c r="O384" s="252"/>
      <c r="P384" s="252"/>
      <c r="Q384" s="252"/>
      <c r="R384" s="252"/>
      <c r="S384" s="252"/>
      <c r="T384" s="253"/>
      <c r="AT384" s="254" t="s">
        <v>140</v>
      </c>
      <c r="AU384" s="254" t="s">
        <v>149</v>
      </c>
      <c r="AV384" s="12" t="s">
        <v>85</v>
      </c>
      <c r="AW384" s="12" t="s">
        <v>39</v>
      </c>
      <c r="AX384" s="12" t="s">
        <v>83</v>
      </c>
      <c r="AY384" s="254" t="s">
        <v>131</v>
      </c>
    </row>
    <row r="385" s="1" customFormat="1" ht="25.5" customHeight="1">
      <c r="B385" s="46"/>
      <c r="C385" s="221" t="s">
        <v>652</v>
      </c>
      <c r="D385" s="221" t="s">
        <v>133</v>
      </c>
      <c r="E385" s="222" t="s">
        <v>657</v>
      </c>
      <c r="F385" s="223" t="s">
        <v>658</v>
      </c>
      <c r="G385" s="224" t="s">
        <v>272</v>
      </c>
      <c r="H385" s="225">
        <v>662.48599999999999</v>
      </c>
      <c r="I385" s="226"/>
      <c r="J385" s="227">
        <f>ROUND(I385*H385,2)</f>
        <v>0</v>
      </c>
      <c r="K385" s="223" t="s">
        <v>137</v>
      </c>
      <c r="L385" s="72"/>
      <c r="M385" s="228" t="s">
        <v>21</v>
      </c>
      <c r="N385" s="229" t="s">
        <v>46</v>
      </c>
      <c r="O385" s="47"/>
      <c r="P385" s="230">
        <f>O385*H385</f>
        <v>0</v>
      </c>
      <c r="Q385" s="230">
        <v>0</v>
      </c>
      <c r="R385" s="230">
        <f>Q385*H385</f>
        <v>0</v>
      </c>
      <c r="S385" s="230">
        <v>0</v>
      </c>
      <c r="T385" s="231">
        <f>S385*H385</f>
        <v>0</v>
      </c>
      <c r="AR385" s="24" t="s">
        <v>138</v>
      </c>
      <c r="AT385" s="24" t="s">
        <v>133</v>
      </c>
      <c r="AU385" s="24" t="s">
        <v>149</v>
      </c>
      <c r="AY385" s="24" t="s">
        <v>131</v>
      </c>
      <c r="BE385" s="232">
        <f>IF(N385="základní",J385,0)</f>
        <v>0</v>
      </c>
      <c r="BF385" s="232">
        <f>IF(N385="snížená",J385,0)</f>
        <v>0</v>
      </c>
      <c r="BG385" s="232">
        <f>IF(N385="zákl. přenesená",J385,0)</f>
        <v>0</v>
      </c>
      <c r="BH385" s="232">
        <f>IF(N385="sníž. přenesená",J385,0)</f>
        <v>0</v>
      </c>
      <c r="BI385" s="232">
        <f>IF(N385="nulová",J385,0)</f>
        <v>0</v>
      </c>
      <c r="BJ385" s="24" t="s">
        <v>83</v>
      </c>
      <c r="BK385" s="232">
        <f>ROUND(I385*H385,2)</f>
        <v>0</v>
      </c>
      <c r="BL385" s="24" t="s">
        <v>138</v>
      </c>
      <c r="BM385" s="24" t="s">
        <v>1102</v>
      </c>
    </row>
    <row r="386" s="10" customFormat="1" ht="29.88" customHeight="1">
      <c r="B386" s="205"/>
      <c r="C386" s="206"/>
      <c r="D386" s="207" t="s">
        <v>74</v>
      </c>
      <c r="E386" s="219" t="s">
        <v>660</v>
      </c>
      <c r="F386" s="219" t="s">
        <v>661</v>
      </c>
      <c r="G386" s="206"/>
      <c r="H386" s="206"/>
      <c r="I386" s="209"/>
      <c r="J386" s="220">
        <f>BK386</f>
        <v>0</v>
      </c>
      <c r="K386" s="206"/>
      <c r="L386" s="211"/>
      <c r="M386" s="212"/>
      <c r="N386" s="213"/>
      <c r="O386" s="213"/>
      <c r="P386" s="214">
        <f>SUM(P387:P388)</f>
        <v>0</v>
      </c>
      <c r="Q386" s="213"/>
      <c r="R386" s="214">
        <f>SUM(R387:R388)</f>
        <v>0</v>
      </c>
      <c r="S386" s="213"/>
      <c r="T386" s="215">
        <f>SUM(T387:T388)</f>
        <v>0</v>
      </c>
      <c r="AR386" s="216" t="s">
        <v>83</v>
      </c>
      <c r="AT386" s="217" t="s">
        <v>74</v>
      </c>
      <c r="AU386" s="217" t="s">
        <v>83</v>
      </c>
      <c r="AY386" s="216" t="s">
        <v>131</v>
      </c>
      <c r="BK386" s="218">
        <f>SUM(BK387:BK388)</f>
        <v>0</v>
      </c>
    </row>
    <row r="387" s="1" customFormat="1" ht="25.5" customHeight="1">
      <c r="B387" s="46"/>
      <c r="C387" s="221" t="s">
        <v>656</v>
      </c>
      <c r="D387" s="221" t="s">
        <v>133</v>
      </c>
      <c r="E387" s="222" t="s">
        <v>663</v>
      </c>
      <c r="F387" s="223" t="s">
        <v>664</v>
      </c>
      <c r="G387" s="224" t="s">
        <v>272</v>
      </c>
      <c r="H387" s="225">
        <v>7.7000000000000002</v>
      </c>
      <c r="I387" s="226"/>
      <c r="J387" s="227">
        <f>ROUND(I387*H387,2)</f>
        <v>0</v>
      </c>
      <c r="K387" s="223" t="s">
        <v>137</v>
      </c>
      <c r="L387" s="72"/>
      <c r="M387" s="228" t="s">
        <v>21</v>
      </c>
      <c r="N387" s="229" t="s">
        <v>46</v>
      </c>
      <c r="O387" s="47"/>
      <c r="P387" s="230">
        <f>O387*H387</f>
        <v>0</v>
      </c>
      <c r="Q387" s="230">
        <v>0</v>
      </c>
      <c r="R387" s="230">
        <f>Q387*H387</f>
        <v>0</v>
      </c>
      <c r="S387" s="230">
        <v>0</v>
      </c>
      <c r="T387" s="231">
        <f>S387*H387</f>
        <v>0</v>
      </c>
      <c r="AR387" s="24" t="s">
        <v>138</v>
      </c>
      <c r="AT387" s="24" t="s">
        <v>133</v>
      </c>
      <c r="AU387" s="24" t="s">
        <v>85</v>
      </c>
      <c r="AY387" s="24" t="s">
        <v>131</v>
      </c>
      <c r="BE387" s="232">
        <f>IF(N387="základní",J387,0)</f>
        <v>0</v>
      </c>
      <c r="BF387" s="232">
        <f>IF(N387="snížená",J387,0)</f>
        <v>0</v>
      </c>
      <c r="BG387" s="232">
        <f>IF(N387="zákl. přenesená",J387,0)</f>
        <v>0</v>
      </c>
      <c r="BH387" s="232">
        <f>IF(N387="sníž. přenesená",J387,0)</f>
        <v>0</v>
      </c>
      <c r="BI387" s="232">
        <f>IF(N387="nulová",J387,0)</f>
        <v>0</v>
      </c>
      <c r="BJ387" s="24" t="s">
        <v>83</v>
      </c>
      <c r="BK387" s="232">
        <f>ROUND(I387*H387,2)</f>
        <v>0</v>
      </c>
      <c r="BL387" s="24" t="s">
        <v>138</v>
      </c>
      <c r="BM387" s="24" t="s">
        <v>1103</v>
      </c>
    </row>
    <row r="388" s="1" customFormat="1">
      <c r="B388" s="46"/>
      <c r="C388" s="74"/>
      <c r="D388" s="235" t="s">
        <v>146</v>
      </c>
      <c r="E388" s="74"/>
      <c r="F388" s="255" t="s">
        <v>666</v>
      </c>
      <c r="G388" s="74"/>
      <c r="H388" s="74"/>
      <c r="I388" s="191"/>
      <c r="J388" s="74"/>
      <c r="K388" s="74"/>
      <c r="L388" s="72"/>
      <c r="M388" s="256"/>
      <c r="N388" s="47"/>
      <c r="O388" s="47"/>
      <c r="P388" s="47"/>
      <c r="Q388" s="47"/>
      <c r="R388" s="47"/>
      <c r="S388" s="47"/>
      <c r="T388" s="95"/>
      <c r="AT388" s="24" t="s">
        <v>146</v>
      </c>
      <c r="AU388" s="24" t="s">
        <v>85</v>
      </c>
    </row>
    <row r="389" s="10" customFormat="1" ht="37.44" customHeight="1">
      <c r="B389" s="205"/>
      <c r="C389" s="206"/>
      <c r="D389" s="207" t="s">
        <v>74</v>
      </c>
      <c r="E389" s="208" t="s">
        <v>667</v>
      </c>
      <c r="F389" s="208" t="s">
        <v>668</v>
      </c>
      <c r="G389" s="206"/>
      <c r="H389" s="206"/>
      <c r="I389" s="209"/>
      <c r="J389" s="210">
        <f>BK389</f>
        <v>0</v>
      </c>
      <c r="K389" s="206"/>
      <c r="L389" s="211"/>
      <c r="M389" s="212"/>
      <c r="N389" s="213"/>
      <c r="O389" s="213"/>
      <c r="P389" s="214">
        <f>P390+SUM(P391:P397)</f>
        <v>0</v>
      </c>
      <c r="Q389" s="213"/>
      <c r="R389" s="214">
        <f>R390+SUM(R391:R397)</f>
        <v>0</v>
      </c>
      <c r="S389" s="213"/>
      <c r="T389" s="215">
        <f>T390+SUM(T391:T397)</f>
        <v>0</v>
      </c>
      <c r="AR389" s="216" t="s">
        <v>159</v>
      </c>
      <c r="AT389" s="217" t="s">
        <v>74</v>
      </c>
      <c r="AU389" s="217" t="s">
        <v>75</v>
      </c>
      <c r="AY389" s="216" t="s">
        <v>131</v>
      </c>
      <c r="BK389" s="218">
        <f>BK390+SUM(BK391:BK397)</f>
        <v>0</v>
      </c>
    </row>
    <row r="390" s="1" customFormat="1" ht="16.5" customHeight="1">
      <c r="B390" s="46"/>
      <c r="C390" s="221" t="s">
        <v>662</v>
      </c>
      <c r="D390" s="221" t="s">
        <v>133</v>
      </c>
      <c r="E390" s="222" t="s">
        <v>670</v>
      </c>
      <c r="F390" s="223" t="s">
        <v>671</v>
      </c>
      <c r="G390" s="224" t="s">
        <v>672</v>
      </c>
      <c r="H390" s="225">
        <v>1</v>
      </c>
      <c r="I390" s="226"/>
      <c r="J390" s="227">
        <f>ROUND(I390*H390,2)</f>
        <v>0</v>
      </c>
      <c r="K390" s="223" t="s">
        <v>21</v>
      </c>
      <c r="L390" s="72"/>
      <c r="M390" s="228" t="s">
        <v>21</v>
      </c>
      <c r="N390" s="229" t="s">
        <v>46</v>
      </c>
      <c r="O390" s="47"/>
      <c r="P390" s="230">
        <f>O390*H390</f>
        <v>0</v>
      </c>
      <c r="Q390" s="230">
        <v>0</v>
      </c>
      <c r="R390" s="230">
        <f>Q390*H390</f>
        <v>0</v>
      </c>
      <c r="S390" s="230">
        <v>0</v>
      </c>
      <c r="T390" s="231">
        <f>S390*H390</f>
        <v>0</v>
      </c>
      <c r="AR390" s="24" t="s">
        <v>138</v>
      </c>
      <c r="AT390" s="24" t="s">
        <v>133</v>
      </c>
      <c r="AU390" s="24" t="s">
        <v>83</v>
      </c>
      <c r="AY390" s="24" t="s">
        <v>131</v>
      </c>
      <c r="BE390" s="232">
        <f>IF(N390="základní",J390,0)</f>
        <v>0</v>
      </c>
      <c r="BF390" s="232">
        <f>IF(N390="snížená",J390,0)</f>
        <v>0</v>
      </c>
      <c r="BG390" s="232">
        <f>IF(N390="zákl. přenesená",J390,0)</f>
        <v>0</v>
      </c>
      <c r="BH390" s="232">
        <f>IF(N390="sníž. přenesená",J390,0)</f>
        <v>0</v>
      </c>
      <c r="BI390" s="232">
        <f>IF(N390="nulová",J390,0)</f>
        <v>0</v>
      </c>
      <c r="BJ390" s="24" t="s">
        <v>83</v>
      </c>
      <c r="BK390" s="232">
        <f>ROUND(I390*H390,2)</f>
        <v>0</v>
      </c>
      <c r="BL390" s="24" t="s">
        <v>138</v>
      </c>
      <c r="BM390" s="24" t="s">
        <v>1104</v>
      </c>
    </row>
    <row r="391" s="1" customFormat="1" ht="16.5" customHeight="1">
      <c r="B391" s="46"/>
      <c r="C391" s="221" t="s">
        <v>669</v>
      </c>
      <c r="D391" s="221" t="s">
        <v>133</v>
      </c>
      <c r="E391" s="222" t="s">
        <v>674</v>
      </c>
      <c r="F391" s="223" t="s">
        <v>675</v>
      </c>
      <c r="G391" s="224" t="s">
        <v>672</v>
      </c>
      <c r="H391" s="225">
        <v>1</v>
      </c>
      <c r="I391" s="226"/>
      <c r="J391" s="227">
        <f>ROUND(I391*H391,2)</f>
        <v>0</v>
      </c>
      <c r="K391" s="223" t="s">
        <v>21</v>
      </c>
      <c r="L391" s="72"/>
      <c r="M391" s="228" t="s">
        <v>21</v>
      </c>
      <c r="N391" s="229" t="s">
        <v>46</v>
      </c>
      <c r="O391" s="47"/>
      <c r="P391" s="230">
        <f>O391*H391</f>
        <v>0</v>
      </c>
      <c r="Q391" s="230">
        <v>0</v>
      </c>
      <c r="R391" s="230">
        <f>Q391*H391</f>
        <v>0</v>
      </c>
      <c r="S391" s="230">
        <v>0</v>
      </c>
      <c r="T391" s="231">
        <f>S391*H391</f>
        <v>0</v>
      </c>
      <c r="AR391" s="24" t="s">
        <v>138</v>
      </c>
      <c r="AT391" s="24" t="s">
        <v>133</v>
      </c>
      <c r="AU391" s="24" t="s">
        <v>83</v>
      </c>
      <c r="AY391" s="24" t="s">
        <v>131</v>
      </c>
      <c r="BE391" s="232">
        <f>IF(N391="základní",J391,0)</f>
        <v>0</v>
      </c>
      <c r="BF391" s="232">
        <f>IF(N391="snížená",J391,0)</f>
        <v>0</v>
      </c>
      <c r="BG391" s="232">
        <f>IF(N391="zákl. přenesená",J391,0)</f>
        <v>0</v>
      </c>
      <c r="BH391" s="232">
        <f>IF(N391="sníž. přenesená",J391,0)</f>
        <v>0</v>
      </c>
      <c r="BI391" s="232">
        <f>IF(N391="nulová",J391,0)</f>
        <v>0</v>
      </c>
      <c r="BJ391" s="24" t="s">
        <v>83</v>
      </c>
      <c r="BK391" s="232">
        <f>ROUND(I391*H391,2)</f>
        <v>0</v>
      </c>
      <c r="BL391" s="24" t="s">
        <v>138</v>
      </c>
      <c r="BM391" s="24" t="s">
        <v>1105</v>
      </c>
    </row>
    <row r="392" s="1" customFormat="1" ht="89.25" customHeight="1">
      <c r="B392" s="46"/>
      <c r="C392" s="221" t="s">
        <v>618</v>
      </c>
      <c r="D392" s="221" t="s">
        <v>133</v>
      </c>
      <c r="E392" s="222" t="s">
        <v>678</v>
      </c>
      <c r="F392" s="223" t="s">
        <v>679</v>
      </c>
      <c r="G392" s="224" t="s">
        <v>672</v>
      </c>
      <c r="H392" s="225">
        <v>1</v>
      </c>
      <c r="I392" s="226"/>
      <c r="J392" s="227">
        <f>ROUND(I392*H392,2)</f>
        <v>0</v>
      </c>
      <c r="K392" s="223" t="s">
        <v>21</v>
      </c>
      <c r="L392" s="72"/>
      <c r="M392" s="228" t="s">
        <v>21</v>
      </c>
      <c r="N392" s="229" t="s">
        <v>46</v>
      </c>
      <c r="O392" s="47"/>
      <c r="P392" s="230">
        <f>O392*H392</f>
        <v>0</v>
      </c>
      <c r="Q392" s="230">
        <v>0</v>
      </c>
      <c r="R392" s="230">
        <f>Q392*H392</f>
        <v>0</v>
      </c>
      <c r="S392" s="230">
        <v>0</v>
      </c>
      <c r="T392" s="231">
        <f>S392*H392</f>
        <v>0</v>
      </c>
      <c r="AR392" s="24" t="s">
        <v>138</v>
      </c>
      <c r="AT392" s="24" t="s">
        <v>133</v>
      </c>
      <c r="AU392" s="24" t="s">
        <v>83</v>
      </c>
      <c r="AY392" s="24" t="s">
        <v>131</v>
      </c>
      <c r="BE392" s="232">
        <f>IF(N392="základní",J392,0)</f>
        <v>0</v>
      </c>
      <c r="BF392" s="232">
        <f>IF(N392="snížená",J392,0)</f>
        <v>0</v>
      </c>
      <c r="BG392" s="232">
        <f>IF(N392="zákl. přenesená",J392,0)</f>
        <v>0</v>
      </c>
      <c r="BH392" s="232">
        <f>IF(N392="sníž. přenesená",J392,0)</f>
        <v>0</v>
      </c>
      <c r="BI392" s="232">
        <f>IF(N392="nulová",J392,0)</f>
        <v>0</v>
      </c>
      <c r="BJ392" s="24" t="s">
        <v>83</v>
      </c>
      <c r="BK392" s="232">
        <f>ROUND(I392*H392,2)</f>
        <v>0</v>
      </c>
      <c r="BL392" s="24" t="s">
        <v>138</v>
      </c>
      <c r="BM392" s="24" t="s">
        <v>1106</v>
      </c>
    </row>
    <row r="393" s="1" customFormat="1" ht="25.5" customHeight="1">
      <c r="B393" s="46"/>
      <c r="C393" s="221" t="s">
        <v>677</v>
      </c>
      <c r="D393" s="221" t="s">
        <v>133</v>
      </c>
      <c r="E393" s="222" t="s">
        <v>682</v>
      </c>
      <c r="F393" s="223" t="s">
        <v>683</v>
      </c>
      <c r="G393" s="224" t="s">
        <v>672</v>
      </c>
      <c r="H393" s="225">
        <v>1</v>
      </c>
      <c r="I393" s="226"/>
      <c r="J393" s="227">
        <f>ROUND(I393*H393,2)</f>
        <v>0</v>
      </c>
      <c r="K393" s="223" t="s">
        <v>21</v>
      </c>
      <c r="L393" s="72"/>
      <c r="M393" s="228" t="s">
        <v>21</v>
      </c>
      <c r="N393" s="229" t="s">
        <v>46</v>
      </c>
      <c r="O393" s="47"/>
      <c r="P393" s="230">
        <f>O393*H393</f>
        <v>0</v>
      </c>
      <c r="Q393" s="230">
        <v>0</v>
      </c>
      <c r="R393" s="230">
        <f>Q393*H393</f>
        <v>0</v>
      </c>
      <c r="S393" s="230">
        <v>0</v>
      </c>
      <c r="T393" s="231">
        <f>S393*H393</f>
        <v>0</v>
      </c>
      <c r="AR393" s="24" t="s">
        <v>138</v>
      </c>
      <c r="AT393" s="24" t="s">
        <v>133</v>
      </c>
      <c r="AU393" s="24" t="s">
        <v>83</v>
      </c>
      <c r="AY393" s="24" t="s">
        <v>131</v>
      </c>
      <c r="BE393" s="232">
        <f>IF(N393="základní",J393,0)</f>
        <v>0</v>
      </c>
      <c r="BF393" s="232">
        <f>IF(N393="snížená",J393,0)</f>
        <v>0</v>
      </c>
      <c r="BG393" s="232">
        <f>IF(N393="zákl. přenesená",J393,0)</f>
        <v>0</v>
      </c>
      <c r="BH393" s="232">
        <f>IF(N393="sníž. přenesená",J393,0)</f>
        <v>0</v>
      </c>
      <c r="BI393" s="232">
        <f>IF(N393="nulová",J393,0)</f>
        <v>0</v>
      </c>
      <c r="BJ393" s="24" t="s">
        <v>83</v>
      </c>
      <c r="BK393" s="232">
        <f>ROUND(I393*H393,2)</f>
        <v>0</v>
      </c>
      <c r="BL393" s="24" t="s">
        <v>138</v>
      </c>
      <c r="BM393" s="24" t="s">
        <v>1107</v>
      </c>
    </row>
    <row r="394" s="1" customFormat="1" ht="25.5" customHeight="1">
      <c r="B394" s="46"/>
      <c r="C394" s="221" t="s">
        <v>681</v>
      </c>
      <c r="D394" s="221" t="s">
        <v>133</v>
      </c>
      <c r="E394" s="222" t="s">
        <v>686</v>
      </c>
      <c r="F394" s="223" t="s">
        <v>687</v>
      </c>
      <c r="G394" s="224" t="s">
        <v>457</v>
      </c>
      <c r="H394" s="225">
        <v>8</v>
      </c>
      <c r="I394" s="226"/>
      <c r="J394" s="227">
        <f>ROUND(I394*H394,2)</f>
        <v>0</v>
      </c>
      <c r="K394" s="223" t="s">
        <v>21</v>
      </c>
      <c r="L394" s="72"/>
      <c r="M394" s="228" t="s">
        <v>21</v>
      </c>
      <c r="N394" s="229" t="s">
        <v>46</v>
      </c>
      <c r="O394" s="47"/>
      <c r="P394" s="230">
        <f>O394*H394</f>
        <v>0</v>
      </c>
      <c r="Q394" s="230">
        <v>0</v>
      </c>
      <c r="R394" s="230">
        <f>Q394*H394</f>
        <v>0</v>
      </c>
      <c r="S394" s="230">
        <v>0</v>
      </c>
      <c r="T394" s="231">
        <f>S394*H394</f>
        <v>0</v>
      </c>
      <c r="AR394" s="24" t="s">
        <v>138</v>
      </c>
      <c r="AT394" s="24" t="s">
        <v>133</v>
      </c>
      <c r="AU394" s="24" t="s">
        <v>83</v>
      </c>
      <c r="AY394" s="24" t="s">
        <v>131</v>
      </c>
      <c r="BE394" s="232">
        <f>IF(N394="základní",J394,0)</f>
        <v>0</v>
      </c>
      <c r="BF394" s="232">
        <f>IF(N394="snížená",J394,0)</f>
        <v>0</v>
      </c>
      <c r="BG394" s="232">
        <f>IF(N394="zákl. přenesená",J394,0)</f>
        <v>0</v>
      </c>
      <c r="BH394" s="232">
        <f>IF(N394="sníž. přenesená",J394,0)</f>
        <v>0</v>
      </c>
      <c r="BI394" s="232">
        <f>IF(N394="nulová",J394,0)</f>
        <v>0</v>
      </c>
      <c r="BJ394" s="24" t="s">
        <v>83</v>
      </c>
      <c r="BK394" s="232">
        <f>ROUND(I394*H394,2)</f>
        <v>0</v>
      </c>
      <c r="BL394" s="24" t="s">
        <v>138</v>
      </c>
      <c r="BM394" s="24" t="s">
        <v>1108</v>
      </c>
    </row>
    <row r="395" s="1" customFormat="1" ht="102" customHeight="1">
      <c r="B395" s="46"/>
      <c r="C395" s="221" t="s">
        <v>685</v>
      </c>
      <c r="D395" s="221" t="s">
        <v>133</v>
      </c>
      <c r="E395" s="222" t="s">
        <v>690</v>
      </c>
      <c r="F395" s="223" t="s">
        <v>691</v>
      </c>
      <c r="G395" s="224" t="s">
        <v>672</v>
      </c>
      <c r="H395" s="225">
        <v>1</v>
      </c>
      <c r="I395" s="226"/>
      <c r="J395" s="227">
        <f>ROUND(I395*H395,2)</f>
        <v>0</v>
      </c>
      <c r="K395" s="223" t="s">
        <v>21</v>
      </c>
      <c r="L395" s="72"/>
      <c r="M395" s="228" t="s">
        <v>21</v>
      </c>
      <c r="N395" s="229" t="s">
        <v>46</v>
      </c>
      <c r="O395" s="47"/>
      <c r="P395" s="230">
        <f>O395*H395</f>
        <v>0</v>
      </c>
      <c r="Q395" s="230">
        <v>0</v>
      </c>
      <c r="R395" s="230">
        <f>Q395*H395</f>
        <v>0</v>
      </c>
      <c r="S395" s="230">
        <v>0</v>
      </c>
      <c r="T395" s="231">
        <f>S395*H395</f>
        <v>0</v>
      </c>
      <c r="AR395" s="24" t="s">
        <v>138</v>
      </c>
      <c r="AT395" s="24" t="s">
        <v>133</v>
      </c>
      <c r="AU395" s="24" t="s">
        <v>83</v>
      </c>
      <c r="AY395" s="24" t="s">
        <v>131</v>
      </c>
      <c r="BE395" s="232">
        <f>IF(N395="základní",J395,0)</f>
        <v>0</v>
      </c>
      <c r="BF395" s="232">
        <f>IF(N395="snížená",J395,0)</f>
        <v>0</v>
      </c>
      <c r="BG395" s="232">
        <f>IF(N395="zákl. přenesená",J395,0)</f>
        <v>0</v>
      </c>
      <c r="BH395" s="232">
        <f>IF(N395="sníž. přenesená",J395,0)</f>
        <v>0</v>
      </c>
      <c r="BI395" s="232">
        <f>IF(N395="nulová",J395,0)</f>
        <v>0</v>
      </c>
      <c r="BJ395" s="24" t="s">
        <v>83</v>
      </c>
      <c r="BK395" s="232">
        <f>ROUND(I395*H395,2)</f>
        <v>0</v>
      </c>
      <c r="BL395" s="24" t="s">
        <v>138</v>
      </c>
      <c r="BM395" s="24" t="s">
        <v>1109</v>
      </c>
    </row>
    <row r="396" s="1" customFormat="1" ht="16.5" customHeight="1">
      <c r="B396" s="46"/>
      <c r="C396" s="221" t="s">
        <v>689</v>
      </c>
      <c r="D396" s="221" t="s">
        <v>133</v>
      </c>
      <c r="E396" s="222" t="s">
        <v>694</v>
      </c>
      <c r="F396" s="223" t="s">
        <v>695</v>
      </c>
      <c r="G396" s="224" t="s">
        <v>672</v>
      </c>
      <c r="H396" s="225">
        <v>1</v>
      </c>
      <c r="I396" s="226"/>
      <c r="J396" s="227">
        <f>ROUND(I396*H396,2)</f>
        <v>0</v>
      </c>
      <c r="K396" s="223" t="s">
        <v>21</v>
      </c>
      <c r="L396" s="72"/>
      <c r="M396" s="228" t="s">
        <v>21</v>
      </c>
      <c r="N396" s="229" t="s">
        <v>46</v>
      </c>
      <c r="O396" s="47"/>
      <c r="P396" s="230">
        <f>O396*H396</f>
        <v>0</v>
      </c>
      <c r="Q396" s="230">
        <v>0</v>
      </c>
      <c r="R396" s="230">
        <f>Q396*H396</f>
        <v>0</v>
      </c>
      <c r="S396" s="230">
        <v>0</v>
      </c>
      <c r="T396" s="231">
        <f>S396*H396</f>
        <v>0</v>
      </c>
      <c r="AR396" s="24" t="s">
        <v>138</v>
      </c>
      <c r="AT396" s="24" t="s">
        <v>133</v>
      </c>
      <c r="AU396" s="24" t="s">
        <v>83</v>
      </c>
      <c r="AY396" s="24" t="s">
        <v>131</v>
      </c>
      <c r="BE396" s="232">
        <f>IF(N396="základní",J396,0)</f>
        <v>0</v>
      </c>
      <c r="BF396" s="232">
        <f>IF(N396="snížená",J396,0)</f>
        <v>0</v>
      </c>
      <c r="BG396" s="232">
        <f>IF(N396="zákl. přenesená",J396,0)</f>
        <v>0</v>
      </c>
      <c r="BH396" s="232">
        <f>IF(N396="sníž. přenesená",J396,0)</f>
        <v>0</v>
      </c>
      <c r="BI396" s="232">
        <f>IF(N396="nulová",J396,0)</f>
        <v>0</v>
      </c>
      <c r="BJ396" s="24" t="s">
        <v>83</v>
      </c>
      <c r="BK396" s="232">
        <f>ROUND(I396*H396,2)</f>
        <v>0</v>
      </c>
      <c r="BL396" s="24" t="s">
        <v>138</v>
      </c>
      <c r="BM396" s="24" t="s">
        <v>1110</v>
      </c>
    </row>
    <row r="397" s="10" customFormat="1" ht="29.88" customHeight="1">
      <c r="B397" s="205"/>
      <c r="C397" s="206"/>
      <c r="D397" s="207" t="s">
        <v>74</v>
      </c>
      <c r="E397" s="219" t="s">
        <v>697</v>
      </c>
      <c r="F397" s="219" t="s">
        <v>698</v>
      </c>
      <c r="G397" s="206"/>
      <c r="H397" s="206"/>
      <c r="I397" s="209"/>
      <c r="J397" s="220">
        <f>BK397</f>
        <v>0</v>
      </c>
      <c r="K397" s="206"/>
      <c r="L397" s="211"/>
      <c r="M397" s="212"/>
      <c r="N397" s="213"/>
      <c r="O397" s="213"/>
      <c r="P397" s="214">
        <f>P398</f>
        <v>0</v>
      </c>
      <c r="Q397" s="213"/>
      <c r="R397" s="214">
        <f>R398</f>
        <v>0</v>
      </c>
      <c r="S397" s="213"/>
      <c r="T397" s="215">
        <f>T398</f>
        <v>0</v>
      </c>
      <c r="AR397" s="216" t="s">
        <v>159</v>
      </c>
      <c r="AT397" s="217" t="s">
        <v>74</v>
      </c>
      <c r="AU397" s="217" t="s">
        <v>83</v>
      </c>
      <c r="AY397" s="216" t="s">
        <v>131</v>
      </c>
      <c r="BK397" s="218">
        <f>BK398</f>
        <v>0</v>
      </c>
    </row>
    <row r="398" s="1" customFormat="1" ht="25.5" customHeight="1">
      <c r="B398" s="46"/>
      <c r="C398" s="221" t="s">
        <v>693</v>
      </c>
      <c r="D398" s="221" t="s">
        <v>133</v>
      </c>
      <c r="E398" s="222" t="s">
        <v>700</v>
      </c>
      <c r="F398" s="223" t="s">
        <v>701</v>
      </c>
      <c r="G398" s="224" t="s">
        <v>702</v>
      </c>
      <c r="H398" s="225">
        <v>1</v>
      </c>
      <c r="I398" s="226"/>
      <c r="J398" s="227">
        <f>ROUND(I398*H398,2)</f>
        <v>0</v>
      </c>
      <c r="K398" s="223" t="s">
        <v>137</v>
      </c>
      <c r="L398" s="72"/>
      <c r="M398" s="228" t="s">
        <v>21</v>
      </c>
      <c r="N398" s="289" t="s">
        <v>46</v>
      </c>
      <c r="O398" s="290"/>
      <c r="P398" s="291">
        <f>O398*H398</f>
        <v>0</v>
      </c>
      <c r="Q398" s="291">
        <v>0</v>
      </c>
      <c r="R398" s="291">
        <f>Q398*H398</f>
        <v>0</v>
      </c>
      <c r="S398" s="291">
        <v>0</v>
      </c>
      <c r="T398" s="292">
        <f>S398*H398</f>
        <v>0</v>
      </c>
      <c r="AR398" s="24" t="s">
        <v>703</v>
      </c>
      <c r="AT398" s="24" t="s">
        <v>133</v>
      </c>
      <c r="AU398" s="24" t="s">
        <v>85</v>
      </c>
      <c r="AY398" s="24" t="s">
        <v>131</v>
      </c>
      <c r="BE398" s="232">
        <f>IF(N398="základní",J398,0)</f>
        <v>0</v>
      </c>
      <c r="BF398" s="232">
        <f>IF(N398="snížená",J398,0)</f>
        <v>0</v>
      </c>
      <c r="BG398" s="232">
        <f>IF(N398="zákl. přenesená",J398,0)</f>
        <v>0</v>
      </c>
      <c r="BH398" s="232">
        <f>IF(N398="sníž. přenesená",J398,0)</f>
        <v>0</v>
      </c>
      <c r="BI398" s="232">
        <f>IF(N398="nulová",J398,0)</f>
        <v>0</v>
      </c>
      <c r="BJ398" s="24" t="s">
        <v>83</v>
      </c>
      <c r="BK398" s="232">
        <f>ROUND(I398*H398,2)</f>
        <v>0</v>
      </c>
      <c r="BL398" s="24" t="s">
        <v>703</v>
      </c>
      <c r="BM398" s="24" t="s">
        <v>1111</v>
      </c>
    </row>
    <row r="399" s="1" customFormat="1" ht="6.96" customHeight="1">
      <c r="B399" s="67"/>
      <c r="C399" s="68"/>
      <c r="D399" s="68"/>
      <c r="E399" s="68"/>
      <c r="F399" s="68"/>
      <c r="G399" s="68"/>
      <c r="H399" s="68"/>
      <c r="I399" s="166"/>
      <c r="J399" s="68"/>
      <c r="K399" s="68"/>
      <c r="L399" s="72"/>
    </row>
  </sheetData>
  <sheetProtection sheet="1" autoFilter="0" formatColumns="0" formatRows="0" objects="1" scenarios="1" spinCount="100000" saltValue="MjtXeqSYFsgQZC9b5eHVtxk/ZLmaI3umK5SkmMmzEu0YwQ0pZi0qbAPKSpQiXzBWomd4pFmlUMFeHzmvXIo8jg==" hashValue="dt8QP5BIeULuMZGAd3f4maUqbUD1SiftJk+GCT2UjBpQv9+p4tsPFxOiU9iQUGO0tjpXhjNKx+skv4bABJC2/g==" algorithmName="SHA-512" password="CC35"/>
  <autoFilter ref="C85:K398"/>
  <mergeCells count="10">
    <mergeCell ref="E7:H7"/>
    <mergeCell ref="E9:H9"/>
    <mergeCell ref="E24:H24"/>
    <mergeCell ref="E45:H45"/>
    <mergeCell ref="E47:H47"/>
    <mergeCell ref="J51:J52"/>
    <mergeCell ref="E76:H76"/>
    <mergeCell ref="E78:H78"/>
    <mergeCell ref="G1:H1"/>
    <mergeCell ref="L2:V2"/>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93" customWidth="1"/>
    <col min="2" max="2" width="1.664063" style="293" customWidth="1"/>
    <col min="3" max="4" width="5" style="293" customWidth="1"/>
    <col min="5" max="5" width="11.67" style="293" customWidth="1"/>
    <col min="6" max="6" width="9.17" style="293" customWidth="1"/>
    <col min="7" max="7" width="5" style="293" customWidth="1"/>
    <col min="8" max="8" width="77.83" style="293" customWidth="1"/>
    <col min="9" max="10" width="20" style="293" customWidth="1"/>
    <col min="11" max="11" width="1.664063" style="293" customWidth="1"/>
  </cols>
  <sheetData>
    <row r="1" ht="37.5" customHeight="1"/>
    <row r="2" ht="7.5" customHeight="1">
      <c r="B2" s="294"/>
      <c r="C2" s="295"/>
      <c r="D2" s="295"/>
      <c r="E2" s="295"/>
      <c r="F2" s="295"/>
      <c r="G2" s="295"/>
      <c r="H2" s="295"/>
      <c r="I2" s="295"/>
      <c r="J2" s="295"/>
      <c r="K2" s="296"/>
    </row>
    <row r="3" s="15" customFormat="1" ht="45" customHeight="1">
      <c r="B3" s="297"/>
      <c r="C3" s="298" t="s">
        <v>1112</v>
      </c>
      <c r="D3" s="298"/>
      <c r="E3" s="298"/>
      <c r="F3" s="298"/>
      <c r="G3" s="298"/>
      <c r="H3" s="298"/>
      <c r="I3" s="298"/>
      <c r="J3" s="298"/>
      <c r="K3" s="299"/>
    </row>
    <row r="4" ht="25.5" customHeight="1">
      <c r="B4" s="300"/>
      <c r="C4" s="301" t="s">
        <v>1113</v>
      </c>
      <c r="D4" s="301"/>
      <c r="E4" s="301"/>
      <c r="F4" s="301"/>
      <c r="G4" s="301"/>
      <c r="H4" s="301"/>
      <c r="I4" s="301"/>
      <c r="J4" s="301"/>
      <c r="K4" s="302"/>
    </row>
    <row r="5" ht="5.25" customHeight="1">
      <c r="B5" s="300"/>
      <c r="C5" s="303"/>
      <c r="D5" s="303"/>
      <c r="E5" s="303"/>
      <c r="F5" s="303"/>
      <c r="G5" s="303"/>
      <c r="H5" s="303"/>
      <c r="I5" s="303"/>
      <c r="J5" s="303"/>
      <c r="K5" s="302"/>
    </row>
    <row r="6" ht="15" customHeight="1">
      <c r="B6" s="300"/>
      <c r="C6" s="304" t="s">
        <v>1114</v>
      </c>
      <c r="D6" s="304"/>
      <c r="E6" s="304"/>
      <c r="F6" s="304"/>
      <c r="G6" s="304"/>
      <c r="H6" s="304"/>
      <c r="I6" s="304"/>
      <c r="J6" s="304"/>
      <c r="K6" s="302"/>
    </row>
    <row r="7" ht="15" customHeight="1">
      <c r="B7" s="305"/>
      <c r="C7" s="304" t="s">
        <v>1115</v>
      </c>
      <c r="D7" s="304"/>
      <c r="E7" s="304"/>
      <c r="F7" s="304"/>
      <c r="G7" s="304"/>
      <c r="H7" s="304"/>
      <c r="I7" s="304"/>
      <c r="J7" s="304"/>
      <c r="K7" s="302"/>
    </row>
    <row r="8" ht="12.75" customHeight="1">
      <c r="B8" s="305"/>
      <c r="C8" s="304"/>
      <c r="D8" s="304"/>
      <c r="E8" s="304"/>
      <c r="F8" s="304"/>
      <c r="G8" s="304"/>
      <c r="H8" s="304"/>
      <c r="I8" s="304"/>
      <c r="J8" s="304"/>
      <c r="K8" s="302"/>
    </row>
    <row r="9" ht="15" customHeight="1">
      <c r="B9" s="305"/>
      <c r="C9" s="304" t="s">
        <v>1116</v>
      </c>
      <c r="D9" s="304"/>
      <c r="E9" s="304"/>
      <c r="F9" s="304"/>
      <c r="G9" s="304"/>
      <c r="H9" s="304"/>
      <c r="I9" s="304"/>
      <c r="J9" s="304"/>
      <c r="K9" s="302"/>
    </row>
    <row r="10" ht="15" customHeight="1">
      <c r="B10" s="305"/>
      <c r="C10" s="304"/>
      <c r="D10" s="304" t="s">
        <v>1117</v>
      </c>
      <c r="E10" s="304"/>
      <c r="F10" s="304"/>
      <c r="G10" s="304"/>
      <c r="H10" s="304"/>
      <c r="I10" s="304"/>
      <c r="J10" s="304"/>
      <c r="K10" s="302"/>
    </row>
    <row r="11" ht="15" customHeight="1">
      <c r="B11" s="305"/>
      <c r="C11" s="306"/>
      <c r="D11" s="304" t="s">
        <v>1118</v>
      </c>
      <c r="E11" s="304"/>
      <c r="F11" s="304"/>
      <c r="G11" s="304"/>
      <c r="H11" s="304"/>
      <c r="I11" s="304"/>
      <c r="J11" s="304"/>
      <c r="K11" s="302"/>
    </row>
    <row r="12" ht="12.75" customHeight="1">
      <c r="B12" s="305"/>
      <c r="C12" s="306"/>
      <c r="D12" s="306"/>
      <c r="E12" s="306"/>
      <c r="F12" s="306"/>
      <c r="G12" s="306"/>
      <c r="H12" s="306"/>
      <c r="I12" s="306"/>
      <c r="J12" s="306"/>
      <c r="K12" s="302"/>
    </row>
    <row r="13" ht="15" customHeight="1">
      <c r="B13" s="305"/>
      <c r="C13" s="306"/>
      <c r="D13" s="304" t="s">
        <v>1119</v>
      </c>
      <c r="E13" s="304"/>
      <c r="F13" s="304"/>
      <c r="G13" s="304"/>
      <c r="H13" s="304"/>
      <c r="I13" s="304"/>
      <c r="J13" s="304"/>
      <c r="K13" s="302"/>
    </row>
    <row r="14" ht="15" customHeight="1">
      <c r="B14" s="305"/>
      <c r="C14" s="306"/>
      <c r="D14" s="304" t="s">
        <v>1120</v>
      </c>
      <c r="E14" s="304"/>
      <c r="F14" s="304"/>
      <c r="G14" s="304"/>
      <c r="H14" s="304"/>
      <c r="I14" s="304"/>
      <c r="J14" s="304"/>
      <c r="K14" s="302"/>
    </row>
    <row r="15" ht="15" customHeight="1">
      <c r="B15" s="305"/>
      <c r="C15" s="306"/>
      <c r="D15" s="304" t="s">
        <v>1121</v>
      </c>
      <c r="E15" s="304"/>
      <c r="F15" s="304"/>
      <c r="G15" s="304"/>
      <c r="H15" s="304"/>
      <c r="I15" s="304"/>
      <c r="J15" s="304"/>
      <c r="K15" s="302"/>
    </row>
    <row r="16" ht="15" customHeight="1">
      <c r="B16" s="305"/>
      <c r="C16" s="306"/>
      <c r="D16" s="306"/>
      <c r="E16" s="307" t="s">
        <v>82</v>
      </c>
      <c r="F16" s="304" t="s">
        <v>1122</v>
      </c>
      <c r="G16" s="304"/>
      <c r="H16" s="304"/>
      <c r="I16" s="304"/>
      <c r="J16" s="304"/>
      <c r="K16" s="302"/>
    </row>
    <row r="17" ht="15" customHeight="1">
      <c r="B17" s="305"/>
      <c r="C17" s="306"/>
      <c r="D17" s="306"/>
      <c r="E17" s="307" t="s">
        <v>1123</v>
      </c>
      <c r="F17" s="304" t="s">
        <v>1124</v>
      </c>
      <c r="G17" s="304"/>
      <c r="H17" s="304"/>
      <c r="I17" s="304"/>
      <c r="J17" s="304"/>
      <c r="K17" s="302"/>
    </row>
    <row r="18" ht="15" customHeight="1">
      <c r="B18" s="305"/>
      <c r="C18" s="306"/>
      <c r="D18" s="306"/>
      <c r="E18" s="307" t="s">
        <v>1125</v>
      </c>
      <c r="F18" s="304" t="s">
        <v>1126</v>
      </c>
      <c r="G18" s="304"/>
      <c r="H18" s="304"/>
      <c r="I18" s="304"/>
      <c r="J18" s="304"/>
      <c r="K18" s="302"/>
    </row>
    <row r="19" ht="15" customHeight="1">
      <c r="B19" s="305"/>
      <c r="C19" s="306"/>
      <c r="D19" s="306"/>
      <c r="E19" s="307" t="s">
        <v>1127</v>
      </c>
      <c r="F19" s="304" t="s">
        <v>1128</v>
      </c>
      <c r="G19" s="304"/>
      <c r="H19" s="304"/>
      <c r="I19" s="304"/>
      <c r="J19" s="304"/>
      <c r="K19" s="302"/>
    </row>
    <row r="20" ht="15" customHeight="1">
      <c r="B20" s="305"/>
      <c r="C20" s="306"/>
      <c r="D20" s="306"/>
      <c r="E20" s="307" t="s">
        <v>1129</v>
      </c>
      <c r="F20" s="304" t="s">
        <v>1130</v>
      </c>
      <c r="G20" s="304"/>
      <c r="H20" s="304"/>
      <c r="I20" s="304"/>
      <c r="J20" s="304"/>
      <c r="K20" s="302"/>
    </row>
    <row r="21" ht="15" customHeight="1">
      <c r="B21" s="305"/>
      <c r="C21" s="306"/>
      <c r="D21" s="306"/>
      <c r="E21" s="307" t="s">
        <v>1131</v>
      </c>
      <c r="F21" s="304" t="s">
        <v>1132</v>
      </c>
      <c r="G21" s="304"/>
      <c r="H21" s="304"/>
      <c r="I21" s="304"/>
      <c r="J21" s="304"/>
      <c r="K21" s="302"/>
    </row>
    <row r="22" ht="12.75" customHeight="1">
      <c r="B22" s="305"/>
      <c r="C22" s="306"/>
      <c r="D22" s="306"/>
      <c r="E22" s="306"/>
      <c r="F22" s="306"/>
      <c r="G22" s="306"/>
      <c r="H22" s="306"/>
      <c r="I22" s="306"/>
      <c r="J22" s="306"/>
      <c r="K22" s="302"/>
    </row>
    <row r="23" ht="15" customHeight="1">
      <c r="B23" s="305"/>
      <c r="C23" s="304" t="s">
        <v>1133</v>
      </c>
      <c r="D23" s="304"/>
      <c r="E23" s="304"/>
      <c r="F23" s="304"/>
      <c r="G23" s="304"/>
      <c r="H23" s="304"/>
      <c r="I23" s="304"/>
      <c r="J23" s="304"/>
      <c r="K23" s="302"/>
    </row>
    <row r="24" ht="15" customHeight="1">
      <c r="B24" s="305"/>
      <c r="C24" s="304" t="s">
        <v>1134</v>
      </c>
      <c r="D24" s="304"/>
      <c r="E24" s="304"/>
      <c r="F24" s="304"/>
      <c r="G24" s="304"/>
      <c r="H24" s="304"/>
      <c r="I24" s="304"/>
      <c r="J24" s="304"/>
      <c r="K24" s="302"/>
    </row>
    <row r="25" ht="15" customHeight="1">
      <c r="B25" s="305"/>
      <c r="C25" s="304"/>
      <c r="D25" s="304" t="s">
        <v>1135</v>
      </c>
      <c r="E25" s="304"/>
      <c r="F25" s="304"/>
      <c r="G25" s="304"/>
      <c r="H25" s="304"/>
      <c r="I25" s="304"/>
      <c r="J25" s="304"/>
      <c r="K25" s="302"/>
    </row>
    <row r="26" ht="15" customHeight="1">
      <c r="B26" s="305"/>
      <c r="C26" s="306"/>
      <c r="D26" s="304" t="s">
        <v>1136</v>
      </c>
      <c r="E26" s="304"/>
      <c r="F26" s="304"/>
      <c r="G26" s="304"/>
      <c r="H26" s="304"/>
      <c r="I26" s="304"/>
      <c r="J26" s="304"/>
      <c r="K26" s="302"/>
    </row>
    <row r="27" ht="12.75" customHeight="1">
      <c r="B27" s="305"/>
      <c r="C27" s="306"/>
      <c r="D27" s="306"/>
      <c r="E27" s="306"/>
      <c r="F27" s="306"/>
      <c r="G27" s="306"/>
      <c r="H27" s="306"/>
      <c r="I27" s="306"/>
      <c r="J27" s="306"/>
      <c r="K27" s="302"/>
    </row>
    <row r="28" ht="15" customHeight="1">
      <c r="B28" s="305"/>
      <c r="C28" s="306"/>
      <c r="D28" s="304" t="s">
        <v>1137</v>
      </c>
      <c r="E28" s="304"/>
      <c r="F28" s="304"/>
      <c r="G28" s="304"/>
      <c r="H28" s="304"/>
      <c r="I28" s="304"/>
      <c r="J28" s="304"/>
      <c r="K28" s="302"/>
    </row>
    <row r="29" ht="15" customHeight="1">
      <c r="B29" s="305"/>
      <c r="C29" s="306"/>
      <c r="D29" s="304" t="s">
        <v>1138</v>
      </c>
      <c r="E29" s="304"/>
      <c r="F29" s="304"/>
      <c r="G29" s="304"/>
      <c r="H29" s="304"/>
      <c r="I29" s="304"/>
      <c r="J29" s="304"/>
      <c r="K29" s="302"/>
    </row>
    <row r="30" ht="12.75" customHeight="1">
      <c r="B30" s="305"/>
      <c r="C30" s="306"/>
      <c r="D30" s="306"/>
      <c r="E30" s="306"/>
      <c r="F30" s="306"/>
      <c r="G30" s="306"/>
      <c r="H30" s="306"/>
      <c r="I30" s="306"/>
      <c r="J30" s="306"/>
      <c r="K30" s="302"/>
    </row>
    <row r="31" ht="15" customHeight="1">
      <c r="B31" s="305"/>
      <c r="C31" s="306"/>
      <c r="D31" s="304" t="s">
        <v>1139</v>
      </c>
      <c r="E31" s="304"/>
      <c r="F31" s="304"/>
      <c r="G31" s="304"/>
      <c r="H31" s="304"/>
      <c r="I31" s="304"/>
      <c r="J31" s="304"/>
      <c r="K31" s="302"/>
    </row>
    <row r="32" ht="15" customHeight="1">
      <c r="B32" s="305"/>
      <c r="C32" s="306"/>
      <c r="D32" s="304" t="s">
        <v>1140</v>
      </c>
      <c r="E32" s="304"/>
      <c r="F32" s="304"/>
      <c r="G32" s="304"/>
      <c r="H32" s="304"/>
      <c r="I32" s="304"/>
      <c r="J32" s="304"/>
      <c r="K32" s="302"/>
    </row>
    <row r="33" ht="15" customHeight="1">
      <c r="B33" s="305"/>
      <c r="C33" s="306"/>
      <c r="D33" s="304" t="s">
        <v>1141</v>
      </c>
      <c r="E33" s="304"/>
      <c r="F33" s="304"/>
      <c r="G33" s="304"/>
      <c r="H33" s="304"/>
      <c r="I33" s="304"/>
      <c r="J33" s="304"/>
      <c r="K33" s="302"/>
    </row>
    <row r="34" ht="15" customHeight="1">
      <c r="B34" s="305"/>
      <c r="C34" s="306"/>
      <c r="D34" s="304"/>
      <c r="E34" s="308" t="s">
        <v>116</v>
      </c>
      <c r="F34" s="304"/>
      <c r="G34" s="304" t="s">
        <v>1142</v>
      </c>
      <c r="H34" s="304"/>
      <c r="I34" s="304"/>
      <c r="J34" s="304"/>
      <c r="K34" s="302"/>
    </row>
    <row r="35" ht="30.75" customHeight="1">
      <c r="B35" s="305"/>
      <c r="C35" s="306"/>
      <c r="D35" s="304"/>
      <c r="E35" s="308" t="s">
        <v>1143</v>
      </c>
      <c r="F35" s="304"/>
      <c r="G35" s="304" t="s">
        <v>1144</v>
      </c>
      <c r="H35" s="304"/>
      <c r="I35" s="304"/>
      <c r="J35" s="304"/>
      <c r="K35" s="302"/>
    </row>
    <row r="36" ht="15" customHeight="1">
      <c r="B36" s="305"/>
      <c r="C36" s="306"/>
      <c r="D36" s="304"/>
      <c r="E36" s="308" t="s">
        <v>56</v>
      </c>
      <c r="F36" s="304"/>
      <c r="G36" s="304" t="s">
        <v>1145</v>
      </c>
      <c r="H36" s="304"/>
      <c r="I36" s="304"/>
      <c r="J36" s="304"/>
      <c r="K36" s="302"/>
    </row>
    <row r="37" ht="15" customHeight="1">
      <c r="B37" s="305"/>
      <c r="C37" s="306"/>
      <c r="D37" s="304"/>
      <c r="E37" s="308" t="s">
        <v>117</v>
      </c>
      <c r="F37" s="304"/>
      <c r="G37" s="304" t="s">
        <v>1146</v>
      </c>
      <c r="H37" s="304"/>
      <c r="I37" s="304"/>
      <c r="J37" s="304"/>
      <c r="K37" s="302"/>
    </row>
    <row r="38" ht="15" customHeight="1">
      <c r="B38" s="305"/>
      <c r="C38" s="306"/>
      <c r="D38" s="304"/>
      <c r="E38" s="308" t="s">
        <v>118</v>
      </c>
      <c r="F38" s="304"/>
      <c r="G38" s="304" t="s">
        <v>1147</v>
      </c>
      <c r="H38" s="304"/>
      <c r="I38" s="304"/>
      <c r="J38" s="304"/>
      <c r="K38" s="302"/>
    </row>
    <row r="39" ht="15" customHeight="1">
      <c r="B39" s="305"/>
      <c r="C39" s="306"/>
      <c r="D39" s="304"/>
      <c r="E39" s="308" t="s">
        <v>119</v>
      </c>
      <c r="F39" s="304"/>
      <c r="G39" s="304" t="s">
        <v>1148</v>
      </c>
      <c r="H39" s="304"/>
      <c r="I39" s="304"/>
      <c r="J39" s="304"/>
      <c r="K39" s="302"/>
    </row>
    <row r="40" ht="15" customHeight="1">
      <c r="B40" s="305"/>
      <c r="C40" s="306"/>
      <c r="D40" s="304"/>
      <c r="E40" s="308" t="s">
        <v>1149</v>
      </c>
      <c r="F40" s="304"/>
      <c r="G40" s="304" t="s">
        <v>1150</v>
      </c>
      <c r="H40" s="304"/>
      <c r="I40" s="304"/>
      <c r="J40" s="304"/>
      <c r="K40" s="302"/>
    </row>
    <row r="41" ht="15" customHeight="1">
      <c r="B41" s="305"/>
      <c r="C41" s="306"/>
      <c r="D41" s="304"/>
      <c r="E41" s="308"/>
      <c r="F41" s="304"/>
      <c r="G41" s="304" t="s">
        <v>1151</v>
      </c>
      <c r="H41" s="304"/>
      <c r="I41" s="304"/>
      <c r="J41" s="304"/>
      <c r="K41" s="302"/>
    </row>
    <row r="42" ht="15" customHeight="1">
      <c r="B42" s="305"/>
      <c r="C42" s="306"/>
      <c r="D42" s="304"/>
      <c r="E42" s="308" t="s">
        <v>1152</v>
      </c>
      <c r="F42" s="304"/>
      <c r="G42" s="304" t="s">
        <v>1153</v>
      </c>
      <c r="H42" s="304"/>
      <c r="I42" s="304"/>
      <c r="J42" s="304"/>
      <c r="K42" s="302"/>
    </row>
    <row r="43" ht="15" customHeight="1">
      <c r="B43" s="305"/>
      <c r="C43" s="306"/>
      <c r="D43" s="304"/>
      <c r="E43" s="308" t="s">
        <v>121</v>
      </c>
      <c r="F43" s="304"/>
      <c r="G43" s="304" t="s">
        <v>1154</v>
      </c>
      <c r="H43" s="304"/>
      <c r="I43" s="304"/>
      <c r="J43" s="304"/>
      <c r="K43" s="302"/>
    </row>
    <row r="44" ht="12.75" customHeight="1">
      <c r="B44" s="305"/>
      <c r="C44" s="306"/>
      <c r="D44" s="304"/>
      <c r="E44" s="304"/>
      <c r="F44" s="304"/>
      <c r="G44" s="304"/>
      <c r="H44" s="304"/>
      <c r="I44" s="304"/>
      <c r="J44" s="304"/>
      <c r="K44" s="302"/>
    </row>
    <row r="45" ht="15" customHeight="1">
      <c r="B45" s="305"/>
      <c r="C45" s="306"/>
      <c r="D45" s="304" t="s">
        <v>1155</v>
      </c>
      <c r="E45" s="304"/>
      <c r="F45" s="304"/>
      <c r="G45" s="304"/>
      <c r="H45" s="304"/>
      <c r="I45" s="304"/>
      <c r="J45" s="304"/>
      <c r="K45" s="302"/>
    </row>
    <row r="46" ht="15" customHeight="1">
      <c r="B46" s="305"/>
      <c r="C46" s="306"/>
      <c r="D46" s="306"/>
      <c r="E46" s="304" t="s">
        <v>1156</v>
      </c>
      <c r="F46" s="304"/>
      <c r="G46" s="304"/>
      <c r="H46" s="304"/>
      <c r="I46" s="304"/>
      <c r="J46" s="304"/>
      <c r="K46" s="302"/>
    </row>
    <row r="47" ht="15" customHeight="1">
      <c r="B47" s="305"/>
      <c r="C47" s="306"/>
      <c r="D47" s="306"/>
      <c r="E47" s="304" t="s">
        <v>1157</v>
      </c>
      <c r="F47" s="304"/>
      <c r="G47" s="304"/>
      <c r="H47" s="304"/>
      <c r="I47" s="304"/>
      <c r="J47" s="304"/>
      <c r="K47" s="302"/>
    </row>
    <row r="48" ht="15" customHeight="1">
      <c r="B48" s="305"/>
      <c r="C48" s="306"/>
      <c r="D48" s="306"/>
      <c r="E48" s="304" t="s">
        <v>1158</v>
      </c>
      <c r="F48" s="304"/>
      <c r="G48" s="304"/>
      <c r="H48" s="304"/>
      <c r="I48" s="304"/>
      <c r="J48" s="304"/>
      <c r="K48" s="302"/>
    </row>
    <row r="49" ht="15" customHeight="1">
      <c r="B49" s="305"/>
      <c r="C49" s="306"/>
      <c r="D49" s="304" t="s">
        <v>1159</v>
      </c>
      <c r="E49" s="304"/>
      <c r="F49" s="304"/>
      <c r="G49" s="304"/>
      <c r="H49" s="304"/>
      <c r="I49" s="304"/>
      <c r="J49" s="304"/>
      <c r="K49" s="302"/>
    </row>
    <row r="50" ht="25.5" customHeight="1">
      <c r="B50" s="300"/>
      <c r="C50" s="301" t="s">
        <v>1160</v>
      </c>
      <c r="D50" s="301"/>
      <c r="E50" s="301"/>
      <c r="F50" s="301"/>
      <c r="G50" s="301"/>
      <c r="H50" s="301"/>
      <c r="I50" s="301"/>
      <c r="J50" s="301"/>
      <c r="K50" s="302"/>
    </row>
    <row r="51" ht="5.25" customHeight="1">
      <c r="B51" s="300"/>
      <c r="C51" s="303"/>
      <c r="D51" s="303"/>
      <c r="E51" s="303"/>
      <c r="F51" s="303"/>
      <c r="G51" s="303"/>
      <c r="H51" s="303"/>
      <c r="I51" s="303"/>
      <c r="J51" s="303"/>
      <c r="K51" s="302"/>
    </row>
    <row r="52" ht="15" customHeight="1">
      <c r="B52" s="300"/>
      <c r="C52" s="304" t="s">
        <v>1161</v>
      </c>
      <c r="D52" s="304"/>
      <c r="E52" s="304"/>
      <c r="F52" s="304"/>
      <c r="G52" s="304"/>
      <c r="H52" s="304"/>
      <c r="I52" s="304"/>
      <c r="J52" s="304"/>
      <c r="K52" s="302"/>
    </row>
    <row r="53" ht="15" customHeight="1">
      <c r="B53" s="300"/>
      <c r="C53" s="304" t="s">
        <v>1162</v>
      </c>
      <c r="D53" s="304"/>
      <c r="E53" s="304"/>
      <c r="F53" s="304"/>
      <c r="G53" s="304"/>
      <c r="H53" s="304"/>
      <c r="I53" s="304"/>
      <c r="J53" s="304"/>
      <c r="K53" s="302"/>
    </row>
    <row r="54" ht="12.75" customHeight="1">
      <c r="B54" s="300"/>
      <c r="C54" s="304"/>
      <c r="D54" s="304"/>
      <c r="E54" s="304"/>
      <c r="F54" s="304"/>
      <c r="G54" s="304"/>
      <c r="H54" s="304"/>
      <c r="I54" s="304"/>
      <c r="J54" s="304"/>
      <c r="K54" s="302"/>
    </row>
    <row r="55" ht="15" customHeight="1">
      <c r="B55" s="300"/>
      <c r="C55" s="304" t="s">
        <v>1163</v>
      </c>
      <c r="D55" s="304"/>
      <c r="E55" s="304"/>
      <c r="F55" s="304"/>
      <c r="G55" s="304"/>
      <c r="H55" s="304"/>
      <c r="I55" s="304"/>
      <c r="J55" s="304"/>
      <c r="K55" s="302"/>
    </row>
    <row r="56" ht="15" customHeight="1">
      <c r="B56" s="300"/>
      <c r="C56" s="306"/>
      <c r="D56" s="304" t="s">
        <v>1164</v>
      </c>
      <c r="E56" s="304"/>
      <c r="F56" s="304"/>
      <c r="G56" s="304"/>
      <c r="H56" s="304"/>
      <c r="I56" s="304"/>
      <c r="J56" s="304"/>
      <c r="K56" s="302"/>
    </row>
    <row r="57" ht="15" customHeight="1">
      <c r="B57" s="300"/>
      <c r="C57" s="306"/>
      <c r="D57" s="304" t="s">
        <v>1165</v>
      </c>
      <c r="E57" s="304"/>
      <c r="F57" s="304"/>
      <c r="G57" s="304"/>
      <c r="H57" s="304"/>
      <c r="I57" s="304"/>
      <c r="J57" s="304"/>
      <c r="K57" s="302"/>
    </row>
    <row r="58" ht="15" customHeight="1">
      <c r="B58" s="300"/>
      <c r="C58" s="306"/>
      <c r="D58" s="304" t="s">
        <v>1166</v>
      </c>
      <c r="E58" s="304"/>
      <c r="F58" s="304"/>
      <c r="G58" s="304"/>
      <c r="H58" s="304"/>
      <c r="I58" s="304"/>
      <c r="J58" s="304"/>
      <c r="K58" s="302"/>
    </row>
    <row r="59" ht="15" customHeight="1">
      <c r="B59" s="300"/>
      <c r="C59" s="306"/>
      <c r="D59" s="304" t="s">
        <v>1167</v>
      </c>
      <c r="E59" s="304"/>
      <c r="F59" s="304"/>
      <c r="G59" s="304"/>
      <c r="H59" s="304"/>
      <c r="I59" s="304"/>
      <c r="J59" s="304"/>
      <c r="K59" s="302"/>
    </row>
    <row r="60" ht="15" customHeight="1">
      <c r="B60" s="300"/>
      <c r="C60" s="306"/>
      <c r="D60" s="309" t="s">
        <v>1168</v>
      </c>
      <c r="E60" s="309"/>
      <c r="F60" s="309"/>
      <c r="G60" s="309"/>
      <c r="H60" s="309"/>
      <c r="I60" s="309"/>
      <c r="J60" s="309"/>
      <c r="K60" s="302"/>
    </row>
    <row r="61" ht="15" customHeight="1">
      <c r="B61" s="300"/>
      <c r="C61" s="306"/>
      <c r="D61" s="304" t="s">
        <v>1169</v>
      </c>
      <c r="E61" s="304"/>
      <c r="F61" s="304"/>
      <c r="G61" s="304"/>
      <c r="H61" s="304"/>
      <c r="I61" s="304"/>
      <c r="J61" s="304"/>
      <c r="K61" s="302"/>
    </row>
    <row r="62" ht="12.75" customHeight="1">
      <c r="B62" s="300"/>
      <c r="C62" s="306"/>
      <c r="D62" s="306"/>
      <c r="E62" s="310"/>
      <c r="F62" s="306"/>
      <c r="G62" s="306"/>
      <c r="H62" s="306"/>
      <c r="I62" s="306"/>
      <c r="J62" s="306"/>
      <c r="K62" s="302"/>
    </row>
    <row r="63" ht="15" customHeight="1">
      <c r="B63" s="300"/>
      <c r="C63" s="306"/>
      <c r="D63" s="304" t="s">
        <v>1170</v>
      </c>
      <c r="E63" s="304"/>
      <c r="F63" s="304"/>
      <c r="G63" s="304"/>
      <c r="H63" s="304"/>
      <c r="I63" s="304"/>
      <c r="J63" s="304"/>
      <c r="K63" s="302"/>
    </row>
    <row r="64" ht="15" customHeight="1">
      <c r="B64" s="300"/>
      <c r="C64" s="306"/>
      <c r="D64" s="309" t="s">
        <v>1171</v>
      </c>
      <c r="E64" s="309"/>
      <c r="F64" s="309"/>
      <c r="G64" s="309"/>
      <c r="H64" s="309"/>
      <c r="I64" s="309"/>
      <c r="J64" s="309"/>
      <c r="K64" s="302"/>
    </row>
    <row r="65" ht="15" customHeight="1">
      <c r="B65" s="300"/>
      <c r="C65" s="306"/>
      <c r="D65" s="304" t="s">
        <v>1172</v>
      </c>
      <c r="E65" s="304"/>
      <c r="F65" s="304"/>
      <c r="G65" s="304"/>
      <c r="H65" s="304"/>
      <c r="I65" s="304"/>
      <c r="J65" s="304"/>
      <c r="K65" s="302"/>
    </row>
    <row r="66" ht="15" customHeight="1">
      <c r="B66" s="300"/>
      <c r="C66" s="306"/>
      <c r="D66" s="304" t="s">
        <v>1173</v>
      </c>
      <c r="E66" s="304"/>
      <c r="F66" s="304"/>
      <c r="G66" s="304"/>
      <c r="H66" s="304"/>
      <c r="I66" s="304"/>
      <c r="J66" s="304"/>
      <c r="K66" s="302"/>
    </row>
    <row r="67" ht="15" customHeight="1">
      <c r="B67" s="300"/>
      <c r="C67" s="306"/>
      <c r="D67" s="304" t="s">
        <v>1174</v>
      </c>
      <c r="E67" s="304"/>
      <c r="F67" s="304"/>
      <c r="G67" s="304"/>
      <c r="H67" s="304"/>
      <c r="I67" s="304"/>
      <c r="J67" s="304"/>
      <c r="K67" s="302"/>
    </row>
    <row r="68" ht="15" customHeight="1">
      <c r="B68" s="300"/>
      <c r="C68" s="306"/>
      <c r="D68" s="304" t="s">
        <v>1175</v>
      </c>
      <c r="E68" s="304"/>
      <c r="F68" s="304"/>
      <c r="G68" s="304"/>
      <c r="H68" s="304"/>
      <c r="I68" s="304"/>
      <c r="J68" s="304"/>
      <c r="K68" s="302"/>
    </row>
    <row r="69" ht="12.75" customHeight="1">
      <c r="B69" s="311"/>
      <c r="C69" s="312"/>
      <c r="D69" s="312"/>
      <c r="E69" s="312"/>
      <c r="F69" s="312"/>
      <c r="G69" s="312"/>
      <c r="H69" s="312"/>
      <c r="I69" s="312"/>
      <c r="J69" s="312"/>
      <c r="K69" s="313"/>
    </row>
    <row r="70" ht="18.75" customHeight="1">
      <c r="B70" s="314"/>
      <c r="C70" s="314"/>
      <c r="D70" s="314"/>
      <c r="E70" s="314"/>
      <c r="F70" s="314"/>
      <c r="G70" s="314"/>
      <c r="H70" s="314"/>
      <c r="I70" s="314"/>
      <c r="J70" s="314"/>
      <c r="K70" s="315"/>
    </row>
    <row r="71" ht="18.75" customHeight="1">
      <c r="B71" s="315"/>
      <c r="C71" s="315"/>
      <c r="D71" s="315"/>
      <c r="E71" s="315"/>
      <c r="F71" s="315"/>
      <c r="G71" s="315"/>
      <c r="H71" s="315"/>
      <c r="I71" s="315"/>
      <c r="J71" s="315"/>
      <c r="K71" s="315"/>
    </row>
    <row r="72" ht="7.5" customHeight="1">
      <c r="B72" s="316"/>
      <c r="C72" s="317"/>
      <c r="D72" s="317"/>
      <c r="E72" s="317"/>
      <c r="F72" s="317"/>
      <c r="G72" s="317"/>
      <c r="H72" s="317"/>
      <c r="I72" s="317"/>
      <c r="J72" s="317"/>
      <c r="K72" s="318"/>
    </row>
    <row r="73" ht="45" customHeight="1">
      <c r="B73" s="319"/>
      <c r="C73" s="320" t="s">
        <v>96</v>
      </c>
      <c r="D73" s="320"/>
      <c r="E73" s="320"/>
      <c r="F73" s="320"/>
      <c r="G73" s="320"/>
      <c r="H73" s="320"/>
      <c r="I73" s="320"/>
      <c r="J73" s="320"/>
      <c r="K73" s="321"/>
    </row>
    <row r="74" ht="17.25" customHeight="1">
      <c r="B74" s="319"/>
      <c r="C74" s="322" t="s">
        <v>1176</v>
      </c>
      <c r="D74" s="322"/>
      <c r="E74" s="322"/>
      <c r="F74" s="322" t="s">
        <v>1177</v>
      </c>
      <c r="G74" s="323"/>
      <c r="H74" s="322" t="s">
        <v>117</v>
      </c>
      <c r="I74" s="322" t="s">
        <v>60</v>
      </c>
      <c r="J74" s="322" t="s">
        <v>1178</v>
      </c>
      <c r="K74" s="321"/>
    </row>
    <row r="75" ht="17.25" customHeight="1">
      <c r="B75" s="319"/>
      <c r="C75" s="324" t="s">
        <v>1179</v>
      </c>
      <c r="D75" s="324"/>
      <c r="E75" s="324"/>
      <c r="F75" s="325" t="s">
        <v>1180</v>
      </c>
      <c r="G75" s="326"/>
      <c r="H75" s="324"/>
      <c r="I75" s="324"/>
      <c r="J75" s="324" t="s">
        <v>1181</v>
      </c>
      <c r="K75" s="321"/>
    </row>
    <row r="76" ht="5.25" customHeight="1">
      <c r="B76" s="319"/>
      <c r="C76" s="327"/>
      <c r="D76" s="327"/>
      <c r="E76" s="327"/>
      <c r="F76" s="327"/>
      <c r="G76" s="328"/>
      <c r="H76" s="327"/>
      <c r="I76" s="327"/>
      <c r="J76" s="327"/>
      <c r="K76" s="321"/>
    </row>
    <row r="77" ht="15" customHeight="1">
      <c r="B77" s="319"/>
      <c r="C77" s="308" t="s">
        <v>56</v>
      </c>
      <c r="D77" s="327"/>
      <c r="E77" s="327"/>
      <c r="F77" s="329" t="s">
        <v>1182</v>
      </c>
      <c r="G77" s="328"/>
      <c r="H77" s="308" t="s">
        <v>1183</v>
      </c>
      <c r="I77" s="308" t="s">
        <v>1184</v>
      </c>
      <c r="J77" s="308">
        <v>20</v>
      </c>
      <c r="K77" s="321"/>
    </row>
    <row r="78" ht="15" customHeight="1">
      <c r="B78" s="319"/>
      <c r="C78" s="308" t="s">
        <v>1185</v>
      </c>
      <c r="D78" s="308"/>
      <c r="E78" s="308"/>
      <c r="F78" s="329" t="s">
        <v>1182</v>
      </c>
      <c r="G78" s="328"/>
      <c r="H78" s="308" t="s">
        <v>1186</v>
      </c>
      <c r="I78" s="308" t="s">
        <v>1184</v>
      </c>
      <c r="J78" s="308">
        <v>120</v>
      </c>
      <c r="K78" s="321"/>
    </row>
    <row r="79" ht="15" customHeight="1">
      <c r="B79" s="330"/>
      <c r="C79" s="308" t="s">
        <v>1187</v>
      </c>
      <c r="D79" s="308"/>
      <c r="E79" s="308"/>
      <c r="F79" s="329" t="s">
        <v>1188</v>
      </c>
      <c r="G79" s="328"/>
      <c r="H79" s="308" t="s">
        <v>1189</v>
      </c>
      <c r="I79" s="308" t="s">
        <v>1184</v>
      </c>
      <c r="J79" s="308">
        <v>50</v>
      </c>
      <c r="K79" s="321"/>
    </row>
    <row r="80" ht="15" customHeight="1">
      <c r="B80" s="330"/>
      <c r="C80" s="308" t="s">
        <v>1190</v>
      </c>
      <c r="D80" s="308"/>
      <c r="E80" s="308"/>
      <c r="F80" s="329" t="s">
        <v>1182</v>
      </c>
      <c r="G80" s="328"/>
      <c r="H80" s="308" t="s">
        <v>1191</v>
      </c>
      <c r="I80" s="308" t="s">
        <v>1192</v>
      </c>
      <c r="J80" s="308"/>
      <c r="K80" s="321"/>
    </row>
    <row r="81" ht="15" customHeight="1">
      <c r="B81" s="330"/>
      <c r="C81" s="331" t="s">
        <v>1193</v>
      </c>
      <c r="D81" s="331"/>
      <c r="E81" s="331"/>
      <c r="F81" s="332" t="s">
        <v>1188</v>
      </c>
      <c r="G81" s="331"/>
      <c r="H81" s="331" t="s">
        <v>1194</v>
      </c>
      <c r="I81" s="331" t="s">
        <v>1184</v>
      </c>
      <c r="J81" s="331">
        <v>15</v>
      </c>
      <c r="K81" s="321"/>
    </row>
    <row r="82" ht="15" customHeight="1">
      <c r="B82" s="330"/>
      <c r="C82" s="331" t="s">
        <v>1195</v>
      </c>
      <c r="D82" s="331"/>
      <c r="E82" s="331"/>
      <c r="F82" s="332" t="s">
        <v>1188</v>
      </c>
      <c r="G82" s="331"/>
      <c r="H82" s="331" t="s">
        <v>1196</v>
      </c>
      <c r="I82" s="331" t="s">
        <v>1184</v>
      </c>
      <c r="J82" s="331">
        <v>15</v>
      </c>
      <c r="K82" s="321"/>
    </row>
    <row r="83" ht="15" customHeight="1">
      <c r="B83" s="330"/>
      <c r="C83" s="331" t="s">
        <v>1197</v>
      </c>
      <c r="D83" s="331"/>
      <c r="E83" s="331"/>
      <c r="F83" s="332" t="s">
        <v>1188</v>
      </c>
      <c r="G83" s="331"/>
      <c r="H83" s="331" t="s">
        <v>1198</v>
      </c>
      <c r="I83" s="331" t="s">
        <v>1184</v>
      </c>
      <c r="J83" s="331">
        <v>20</v>
      </c>
      <c r="K83" s="321"/>
    </row>
    <row r="84" ht="15" customHeight="1">
      <c r="B84" s="330"/>
      <c r="C84" s="331" t="s">
        <v>1199</v>
      </c>
      <c r="D84" s="331"/>
      <c r="E84" s="331"/>
      <c r="F84" s="332" t="s">
        <v>1188</v>
      </c>
      <c r="G84" s="331"/>
      <c r="H84" s="331" t="s">
        <v>1200</v>
      </c>
      <c r="I84" s="331" t="s">
        <v>1184</v>
      </c>
      <c r="J84" s="331">
        <v>20</v>
      </c>
      <c r="K84" s="321"/>
    </row>
    <row r="85" ht="15" customHeight="1">
      <c r="B85" s="330"/>
      <c r="C85" s="308" t="s">
        <v>1201</v>
      </c>
      <c r="D85" s="308"/>
      <c r="E85" s="308"/>
      <c r="F85" s="329" t="s">
        <v>1188</v>
      </c>
      <c r="G85" s="328"/>
      <c r="H85" s="308" t="s">
        <v>1202</v>
      </c>
      <c r="I85" s="308" t="s">
        <v>1184</v>
      </c>
      <c r="J85" s="308">
        <v>50</v>
      </c>
      <c r="K85" s="321"/>
    </row>
    <row r="86" ht="15" customHeight="1">
      <c r="B86" s="330"/>
      <c r="C86" s="308" t="s">
        <v>1203</v>
      </c>
      <c r="D86" s="308"/>
      <c r="E86" s="308"/>
      <c r="F86" s="329" t="s">
        <v>1188</v>
      </c>
      <c r="G86" s="328"/>
      <c r="H86" s="308" t="s">
        <v>1204</v>
      </c>
      <c r="I86" s="308" t="s">
        <v>1184</v>
      </c>
      <c r="J86" s="308">
        <v>20</v>
      </c>
      <c r="K86" s="321"/>
    </row>
    <row r="87" ht="15" customHeight="1">
      <c r="B87" s="330"/>
      <c r="C87" s="308" t="s">
        <v>1205</v>
      </c>
      <c r="D87" s="308"/>
      <c r="E87" s="308"/>
      <c r="F87" s="329" t="s">
        <v>1188</v>
      </c>
      <c r="G87" s="328"/>
      <c r="H87" s="308" t="s">
        <v>1206</v>
      </c>
      <c r="I87" s="308" t="s">
        <v>1184</v>
      </c>
      <c r="J87" s="308">
        <v>20</v>
      </c>
      <c r="K87" s="321"/>
    </row>
    <row r="88" ht="15" customHeight="1">
      <c r="B88" s="330"/>
      <c r="C88" s="308" t="s">
        <v>1207</v>
      </c>
      <c r="D88" s="308"/>
      <c r="E88" s="308"/>
      <c r="F88" s="329" t="s">
        <v>1188</v>
      </c>
      <c r="G88" s="328"/>
      <c r="H88" s="308" t="s">
        <v>1208</v>
      </c>
      <c r="I88" s="308" t="s">
        <v>1184</v>
      </c>
      <c r="J88" s="308">
        <v>50</v>
      </c>
      <c r="K88" s="321"/>
    </row>
    <row r="89" ht="15" customHeight="1">
      <c r="B89" s="330"/>
      <c r="C89" s="308" t="s">
        <v>1209</v>
      </c>
      <c r="D89" s="308"/>
      <c r="E89" s="308"/>
      <c r="F89" s="329" t="s">
        <v>1188</v>
      </c>
      <c r="G89" s="328"/>
      <c r="H89" s="308" t="s">
        <v>1209</v>
      </c>
      <c r="I89" s="308" t="s">
        <v>1184</v>
      </c>
      <c r="J89" s="308">
        <v>50</v>
      </c>
      <c r="K89" s="321"/>
    </row>
    <row r="90" ht="15" customHeight="1">
      <c r="B90" s="330"/>
      <c r="C90" s="308" t="s">
        <v>122</v>
      </c>
      <c r="D90" s="308"/>
      <c r="E90" s="308"/>
      <c r="F90" s="329" t="s">
        <v>1188</v>
      </c>
      <c r="G90" s="328"/>
      <c r="H90" s="308" t="s">
        <v>1210</v>
      </c>
      <c r="I90" s="308" t="s">
        <v>1184</v>
      </c>
      <c r="J90" s="308">
        <v>255</v>
      </c>
      <c r="K90" s="321"/>
    </row>
    <row r="91" ht="15" customHeight="1">
      <c r="B91" s="330"/>
      <c r="C91" s="308" t="s">
        <v>1211</v>
      </c>
      <c r="D91" s="308"/>
      <c r="E91" s="308"/>
      <c r="F91" s="329" t="s">
        <v>1182</v>
      </c>
      <c r="G91" s="328"/>
      <c r="H91" s="308" t="s">
        <v>1212</v>
      </c>
      <c r="I91" s="308" t="s">
        <v>1213</v>
      </c>
      <c r="J91" s="308"/>
      <c r="K91" s="321"/>
    </row>
    <row r="92" ht="15" customHeight="1">
      <c r="B92" s="330"/>
      <c r="C92" s="308" t="s">
        <v>1214</v>
      </c>
      <c r="D92" s="308"/>
      <c r="E92" s="308"/>
      <c r="F92" s="329" t="s">
        <v>1182</v>
      </c>
      <c r="G92" s="328"/>
      <c r="H92" s="308" t="s">
        <v>1215</v>
      </c>
      <c r="I92" s="308" t="s">
        <v>1216</v>
      </c>
      <c r="J92" s="308"/>
      <c r="K92" s="321"/>
    </row>
    <row r="93" ht="15" customHeight="1">
      <c r="B93" s="330"/>
      <c r="C93" s="308" t="s">
        <v>1217</v>
      </c>
      <c r="D93" s="308"/>
      <c r="E93" s="308"/>
      <c r="F93" s="329" t="s">
        <v>1182</v>
      </c>
      <c r="G93" s="328"/>
      <c r="H93" s="308" t="s">
        <v>1217</v>
      </c>
      <c r="I93" s="308" t="s">
        <v>1216</v>
      </c>
      <c r="J93" s="308"/>
      <c r="K93" s="321"/>
    </row>
    <row r="94" ht="15" customHeight="1">
      <c r="B94" s="330"/>
      <c r="C94" s="308" t="s">
        <v>41</v>
      </c>
      <c r="D94" s="308"/>
      <c r="E94" s="308"/>
      <c r="F94" s="329" t="s">
        <v>1182</v>
      </c>
      <c r="G94" s="328"/>
      <c r="H94" s="308" t="s">
        <v>1218</v>
      </c>
      <c r="I94" s="308" t="s">
        <v>1216</v>
      </c>
      <c r="J94" s="308"/>
      <c r="K94" s="321"/>
    </row>
    <row r="95" ht="15" customHeight="1">
      <c r="B95" s="330"/>
      <c r="C95" s="308" t="s">
        <v>51</v>
      </c>
      <c r="D95" s="308"/>
      <c r="E95" s="308"/>
      <c r="F95" s="329" t="s">
        <v>1182</v>
      </c>
      <c r="G95" s="328"/>
      <c r="H95" s="308" t="s">
        <v>1219</v>
      </c>
      <c r="I95" s="308" t="s">
        <v>1216</v>
      </c>
      <c r="J95" s="308"/>
      <c r="K95" s="321"/>
    </row>
    <row r="96" ht="15" customHeight="1">
      <c r="B96" s="333"/>
      <c r="C96" s="334"/>
      <c r="D96" s="334"/>
      <c r="E96" s="334"/>
      <c r="F96" s="334"/>
      <c r="G96" s="334"/>
      <c r="H96" s="334"/>
      <c r="I96" s="334"/>
      <c r="J96" s="334"/>
      <c r="K96" s="335"/>
    </row>
    <row r="97" ht="18.75" customHeight="1">
      <c r="B97" s="336"/>
      <c r="C97" s="337"/>
      <c r="D97" s="337"/>
      <c r="E97" s="337"/>
      <c r="F97" s="337"/>
      <c r="G97" s="337"/>
      <c r="H97" s="337"/>
      <c r="I97" s="337"/>
      <c r="J97" s="337"/>
      <c r="K97" s="336"/>
    </row>
    <row r="98" ht="18.75" customHeight="1">
      <c r="B98" s="315"/>
      <c r="C98" s="315"/>
      <c r="D98" s="315"/>
      <c r="E98" s="315"/>
      <c r="F98" s="315"/>
      <c r="G98" s="315"/>
      <c r="H98" s="315"/>
      <c r="I98" s="315"/>
      <c r="J98" s="315"/>
      <c r="K98" s="315"/>
    </row>
    <row r="99" ht="7.5" customHeight="1">
      <c r="B99" s="316"/>
      <c r="C99" s="317"/>
      <c r="D99" s="317"/>
      <c r="E99" s="317"/>
      <c r="F99" s="317"/>
      <c r="G99" s="317"/>
      <c r="H99" s="317"/>
      <c r="I99" s="317"/>
      <c r="J99" s="317"/>
      <c r="K99" s="318"/>
    </row>
    <row r="100" ht="45" customHeight="1">
      <c r="B100" s="319"/>
      <c r="C100" s="320" t="s">
        <v>1220</v>
      </c>
      <c r="D100" s="320"/>
      <c r="E100" s="320"/>
      <c r="F100" s="320"/>
      <c r="G100" s="320"/>
      <c r="H100" s="320"/>
      <c r="I100" s="320"/>
      <c r="J100" s="320"/>
      <c r="K100" s="321"/>
    </row>
    <row r="101" ht="17.25" customHeight="1">
      <c r="B101" s="319"/>
      <c r="C101" s="322" t="s">
        <v>1176</v>
      </c>
      <c r="D101" s="322"/>
      <c r="E101" s="322"/>
      <c r="F101" s="322" t="s">
        <v>1177</v>
      </c>
      <c r="G101" s="323"/>
      <c r="H101" s="322" t="s">
        <v>117</v>
      </c>
      <c r="I101" s="322" t="s">
        <v>60</v>
      </c>
      <c r="J101" s="322" t="s">
        <v>1178</v>
      </c>
      <c r="K101" s="321"/>
    </row>
    <row r="102" ht="17.25" customHeight="1">
      <c r="B102" s="319"/>
      <c r="C102" s="324" t="s">
        <v>1179</v>
      </c>
      <c r="D102" s="324"/>
      <c r="E102" s="324"/>
      <c r="F102" s="325" t="s">
        <v>1180</v>
      </c>
      <c r="G102" s="326"/>
      <c r="H102" s="324"/>
      <c r="I102" s="324"/>
      <c r="J102" s="324" t="s">
        <v>1181</v>
      </c>
      <c r="K102" s="321"/>
    </row>
    <row r="103" ht="5.25" customHeight="1">
      <c r="B103" s="319"/>
      <c r="C103" s="322"/>
      <c r="D103" s="322"/>
      <c r="E103" s="322"/>
      <c r="F103" s="322"/>
      <c r="G103" s="338"/>
      <c r="H103" s="322"/>
      <c r="I103" s="322"/>
      <c r="J103" s="322"/>
      <c r="K103" s="321"/>
    </row>
    <row r="104" ht="15" customHeight="1">
      <c r="B104" s="319"/>
      <c r="C104" s="308" t="s">
        <v>56</v>
      </c>
      <c r="D104" s="327"/>
      <c r="E104" s="327"/>
      <c r="F104" s="329" t="s">
        <v>1182</v>
      </c>
      <c r="G104" s="338"/>
      <c r="H104" s="308" t="s">
        <v>1221</v>
      </c>
      <c r="I104" s="308" t="s">
        <v>1184</v>
      </c>
      <c r="J104" s="308">
        <v>20</v>
      </c>
      <c r="K104" s="321"/>
    </row>
    <row r="105" ht="15" customHeight="1">
      <c r="B105" s="319"/>
      <c r="C105" s="308" t="s">
        <v>1185</v>
      </c>
      <c r="D105" s="308"/>
      <c r="E105" s="308"/>
      <c r="F105" s="329" t="s">
        <v>1182</v>
      </c>
      <c r="G105" s="308"/>
      <c r="H105" s="308" t="s">
        <v>1221</v>
      </c>
      <c r="I105" s="308" t="s">
        <v>1184</v>
      </c>
      <c r="J105" s="308">
        <v>120</v>
      </c>
      <c r="K105" s="321"/>
    </row>
    <row r="106" ht="15" customHeight="1">
      <c r="B106" s="330"/>
      <c r="C106" s="308" t="s">
        <v>1187</v>
      </c>
      <c r="D106" s="308"/>
      <c r="E106" s="308"/>
      <c r="F106" s="329" t="s">
        <v>1188</v>
      </c>
      <c r="G106" s="308"/>
      <c r="H106" s="308" t="s">
        <v>1221</v>
      </c>
      <c r="I106" s="308" t="s">
        <v>1184</v>
      </c>
      <c r="J106" s="308">
        <v>50</v>
      </c>
      <c r="K106" s="321"/>
    </row>
    <row r="107" ht="15" customHeight="1">
      <c r="B107" s="330"/>
      <c r="C107" s="308" t="s">
        <v>1190</v>
      </c>
      <c r="D107" s="308"/>
      <c r="E107" s="308"/>
      <c r="F107" s="329" t="s">
        <v>1182</v>
      </c>
      <c r="G107" s="308"/>
      <c r="H107" s="308" t="s">
        <v>1221</v>
      </c>
      <c r="I107" s="308" t="s">
        <v>1192</v>
      </c>
      <c r="J107" s="308"/>
      <c r="K107" s="321"/>
    </row>
    <row r="108" ht="15" customHeight="1">
      <c r="B108" s="330"/>
      <c r="C108" s="308" t="s">
        <v>1201</v>
      </c>
      <c r="D108" s="308"/>
      <c r="E108" s="308"/>
      <c r="F108" s="329" t="s">
        <v>1188</v>
      </c>
      <c r="G108" s="308"/>
      <c r="H108" s="308" t="s">
        <v>1221</v>
      </c>
      <c r="I108" s="308" t="s">
        <v>1184</v>
      </c>
      <c r="J108" s="308">
        <v>50</v>
      </c>
      <c r="K108" s="321"/>
    </row>
    <row r="109" ht="15" customHeight="1">
      <c r="B109" s="330"/>
      <c r="C109" s="308" t="s">
        <v>1209</v>
      </c>
      <c r="D109" s="308"/>
      <c r="E109" s="308"/>
      <c r="F109" s="329" t="s">
        <v>1188</v>
      </c>
      <c r="G109" s="308"/>
      <c r="H109" s="308" t="s">
        <v>1221</v>
      </c>
      <c r="I109" s="308" t="s">
        <v>1184</v>
      </c>
      <c r="J109" s="308">
        <v>50</v>
      </c>
      <c r="K109" s="321"/>
    </row>
    <row r="110" ht="15" customHeight="1">
      <c r="B110" s="330"/>
      <c r="C110" s="308" t="s">
        <v>1207</v>
      </c>
      <c r="D110" s="308"/>
      <c r="E110" s="308"/>
      <c r="F110" s="329" t="s">
        <v>1188</v>
      </c>
      <c r="G110" s="308"/>
      <c r="H110" s="308" t="s">
        <v>1221</v>
      </c>
      <c r="I110" s="308" t="s">
        <v>1184</v>
      </c>
      <c r="J110" s="308">
        <v>50</v>
      </c>
      <c r="K110" s="321"/>
    </row>
    <row r="111" ht="15" customHeight="1">
      <c r="B111" s="330"/>
      <c r="C111" s="308" t="s">
        <v>56</v>
      </c>
      <c r="D111" s="308"/>
      <c r="E111" s="308"/>
      <c r="F111" s="329" t="s">
        <v>1182</v>
      </c>
      <c r="G111" s="308"/>
      <c r="H111" s="308" t="s">
        <v>1222</v>
      </c>
      <c r="I111" s="308" t="s">
        <v>1184</v>
      </c>
      <c r="J111" s="308">
        <v>20</v>
      </c>
      <c r="K111" s="321"/>
    </row>
    <row r="112" ht="15" customHeight="1">
      <c r="B112" s="330"/>
      <c r="C112" s="308" t="s">
        <v>1223</v>
      </c>
      <c r="D112" s="308"/>
      <c r="E112" s="308"/>
      <c r="F112" s="329" t="s">
        <v>1182</v>
      </c>
      <c r="G112" s="308"/>
      <c r="H112" s="308" t="s">
        <v>1224</v>
      </c>
      <c r="I112" s="308" t="s">
        <v>1184</v>
      </c>
      <c r="J112" s="308">
        <v>120</v>
      </c>
      <c r="K112" s="321"/>
    </row>
    <row r="113" ht="15" customHeight="1">
      <c r="B113" s="330"/>
      <c r="C113" s="308" t="s">
        <v>41</v>
      </c>
      <c r="D113" s="308"/>
      <c r="E113" s="308"/>
      <c r="F113" s="329" t="s">
        <v>1182</v>
      </c>
      <c r="G113" s="308"/>
      <c r="H113" s="308" t="s">
        <v>1225</v>
      </c>
      <c r="I113" s="308" t="s">
        <v>1216</v>
      </c>
      <c r="J113" s="308"/>
      <c r="K113" s="321"/>
    </row>
    <row r="114" ht="15" customHeight="1">
      <c r="B114" s="330"/>
      <c r="C114" s="308" t="s">
        <v>51</v>
      </c>
      <c r="D114" s="308"/>
      <c r="E114" s="308"/>
      <c r="F114" s="329" t="s">
        <v>1182</v>
      </c>
      <c r="G114" s="308"/>
      <c r="H114" s="308" t="s">
        <v>1226</v>
      </c>
      <c r="I114" s="308" t="s">
        <v>1216</v>
      </c>
      <c r="J114" s="308"/>
      <c r="K114" s="321"/>
    </row>
    <row r="115" ht="15" customHeight="1">
      <c r="B115" s="330"/>
      <c r="C115" s="308" t="s">
        <v>60</v>
      </c>
      <c r="D115" s="308"/>
      <c r="E115" s="308"/>
      <c r="F115" s="329" t="s">
        <v>1182</v>
      </c>
      <c r="G115" s="308"/>
      <c r="H115" s="308" t="s">
        <v>1227</v>
      </c>
      <c r="I115" s="308" t="s">
        <v>1228</v>
      </c>
      <c r="J115" s="308"/>
      <c r="K115" s="321"/>
    </row>
    <row r="116" ht="15" customHeight="1">
      <c r="B116" s="333"/>
      <c r="C116" s="339"/>
      <c r="D116" s="339"/>
      <c r="E116" s="339"/>
      <c r="F116" s="339"/>
      <c r="G116" s="339"/>
      <c r="H116" s="339"/>
      <c r="I116" s="339"/>
      <c r="J116" s="339"/>
      <c r="K116" s="335"/>
    </row>
    <row r="117" ht="18.75" customHeight="1">
      <c r="B117" s="340"/>
      <c r="C117" s="304"/>
      <c r="D117" s="304"/>
      <c r="E117" s="304"/>
      <c r="F117" s="341"/>
      <c r="G117" s="304"/>
      <c r="H117" s="304"/>
      <c r="I117" s="304"/>
      <c r="J117" s="304"/>
      <c r="K117" s="340"/>
    </row>
    <row r="118" ht="18.75" customHeight="1">
      <c r="B118" s="315"/>
      <c r="C118" s="315"/>
      <c r="D118" s="315"/>
      <c r="E118" s="315"/>
      <c r="F118" s="315"/>
      <c r="G118" s="315"/>
      <c r="H118" s="315"/>
      <c r="I118" s="315"/>
      <c r="J118" s="315"/>
      <c r="K118" s="315"/>
    </row>
    <row r="119" ht="7.5" customHeight="1">
      <c r="B119" s="342"/>
      <c r="C119" s="343"/>
      <c r="D119" s="343"/>
      <c r="E119" s="343"/>
      <c r="F119" s="343"/>
      <c r="G119" s="343"/>
      <c r="H119" s="343"/>
      <c r="I119" s="343"/>
      <c r="J119" s="343"/>
      <c r="K119" s="344"/>
    </row>
    <row r="120" ht="45" customHeight="1">
      <c r="B120" s="345"/>
      <c r="C120" s="298" t="s">
        <v>1229</v>
      </c>
      <c r="D120" s="298"/>
      <c r="E120" s="298"/>
      <c r="F120" s="298"/>
      <c r="G120" s="298"/>
      <c r="H120" s="298"/>
      <c r="I120" s="298"/>
      <c r="J120" s="298"/>
      <c r="K120" s="346"/>
    </row>
    <row r="121" ht="17.25" customHeight="1">
      <c r="B121" s="347"/>
      <c r="C121" s="322" t="s">
        <v>1176</v>
      </c>
      <c r="D121" s="322"/>
      <c r="E121" s="322"/>
      <c r="F121" s="322" t="s">
        <v>1177</v>
      </c>
      <c r="G121" s="323"/>
      <c r="H121" s="322" t="s">
        <v>117</v>
      </c>
      <c r="I121" s="322" t="s">
        <v>60</v>
      </c>
      <c r="J121" s="322" t="s">
        <v>1178</v>
      </c>
      <c r="K121" s="348"/>
    </row>
    <row r="122" ht="17.25" customHeight="1">
      <c r="B122" s="347"/>
      <c r="C122" s="324" t="s">
        <v>1179</v>
      </c>
      <c r="D122" s="324"/>
      <c r="E122" s="324"/>
      <c r="F122" s="325" t="s">
        <v>1180</v>
      </c>
      <c r="G122" s="326"/>
      <c r="H122" s="324"/>
      <c r="I122" s="324"/>
      <c r="J122" s="324" t="s">
        <v>1181</v>
      </c>
      <c r="K122" s="348"/>
    </row>
    <row r="123" ht="5.25" customHeight="1">
      <c r="B123" s="349"/>
      <c r="C123" s="327"/>
      <c r="D123" s="327"/>
      <c r="E123" s="327"/>
      <c r="F123" s="327"/>
      <c r="G123" s="308"/>
      <c r="H123" s="327"/>
      <c r="I123" s="327"/>
      <c r="J123" s="327"/>
      <c r="K123" s="350"/>
    </row>
    <row r="124" ht="15" customHeight="1">
      <c r="B124" s="349"/>
      <c r="C124" s="308" t="s">
        <v>1185</v>
      </c>
      <c r="D124" s="327"/>
      <c r="E124" s="327"/>
      <c r="F124" s="329" t="s">
        <v>1182</v>
      </c>
      <c r="G124" s="308"/>
      <c r="H124" s="308" t="s">
        <v>1221</v>
      </c>
      <c r="I124" s="308" t="s">
        <v>1184</v>
      </c>
      <c r="J124" s="308">
        <v>120</v>
      </c>
      <c r="K124" s="351"/>
    </row>
    <row r="125" ht="15" customHeight="1">
      <c r="B125" s="349"/>
      <c r="C125" s="308" t="s">
        <v>1230</v>
      </c>
      <c r="D125" s="308"/>
      <c r="E125" s="308"/>
      <c r="F125" s="329" t="s">
        <v>1182</v>
      </c>
      <c r="G125" s="308"/>
      <c r="H125" s="308" t="s">
        <v>1231</v>
      </c>
      <c r="I125" s="308" t="s">
        <v>1184</v>
      </c>
      <c r="J125" s="308" t="s">
        <v>1232</v>
      </c>
      <c r="K125" s="351"/>
    </row>
    <row r="126" ht="15" customHeight="1">
      <c r="B126" s="349"/>
      <c r="C126" s="308" t="s">
        <v>1131</v>
      </c>
      <c r="D126" s="308"/>
      <c r="E126" s="308"/>
      <c r="F126" s="329" t="s">
        <v>1182</v>
      </c>
      <c r="G126" s="308"/>
      <c r="H126" s="308" t="s">
        <v>1233</v>
      </c>
      <c r="I126" s="308" t="s">
        <v>1184</v>
      </c>
      <c r="J126" s="308" t="s">
        <v>1232</v>
      </c>
      <c r="K126" s="351"/>
    </row>
    <row r="127" ht="15" customHeight="1">
      <c r="B127" s="349"/>
      <c r="C127" s="308" t="s">
        <v>1193</v>
      </c>
      <c r="D127" s="308"/>
      <c r="E127" s="308"/>
      <c r="F127" s="329" t="s">
        <v>1188</v>
      </c>
      <c r="G127" s="308"/>
      <c r="H127" s="308" t="s">
        <v>1194</v>
      </c>
      <c r="I127" s="308" t="s">
        <v>1184</v>
      </c>
      <c r="J127" s="308">
        <v>15</v>
      </c>
      <c r="K127" s="351"/>
    </row>
    <row r="128" ht="15" customHeight="1">
      <c r="B128" s="349"/>
      <c r="C128" s="331" t="s">
        <v>1195</v>
      </c>
      <c r="D128" s="331"/>
      <c r="E128" s="331"/>
      <c r="F128" s="332" t="s">
        <v>1188</v>
      </c>
      <c r="G128" s="331"/>
      <c r="H128" s="331" t="s">
        <v>1196</v>
      </c>
      <c r="I128" s="331" t="s">
        <v>1184</v>
      </c>
      <c r="J128" s="331">
        <v>15</v>
      </c>
      <c r="K128" s="351"/>
    </row>
    <row r="129" ht="15" customHeight="1">
      <c r="B129" s="349"/>
      <c r="C129" s="331" t="s">
        <v>1197</v>
      </c>
      <c r="D129" s="331"/>
      <c r="E129" s="331"/>
      <c r="F129" s="332" t="s">
        <v>1188</v>
      </c>
      <c r="G129" s="331"/>
      <c r="H129" s="331" t="s">
        <v>1198</v>
      </c>
      <c r="I129" s="331" t="s">
        <v>1184</v>
      </c>
      <c r="J129" s="331">
        <v>20</v>
      </c>
      <c r="K129" s="351"/>
    </row>
    <row r="130" ht="15" customHeight="1">
      <c r="B130" s="349"/>
      <c r="C130" s="331" t="s">
        <v>1199</v>
      </c>
      <c r="D130" s="331"/>
      <c r="E130" s="331"/>
      <c r="F130" s="332" t="s">
        <v>1188</v>
      </c>
      <c r="G130" s="331"/>
      <c r="H130" s="331" t="s">
        <v>1200</v>
      </c>
      <c r="I130" s="331" t="s">
        <v>1184</v>
      </c>
      <c r="J130" s="331">
        <v>20</v>
      </c>
      <c r="K130" s="351"/>
    </row>
    <row r="131" ht="15" customHeight="1">
      <c r="B131" s="349"/>
      <c r="C131" s="308" t="s">
        <v>1187</v>
      </c>
      <c r="D131" s="308"/>
      <c r="E131" s="308"/>
      <c r="F131" s="329" t="s">
        <v>1188</v>
      </c>
      <c r="G131" s="308"/>
      <c r="H131" s="308" t="s">
        <v>1221</v>
      </c>
      <c r="I131" s="308" t="s">
        <v>1184</v>
      </c>
      <c r="J131" s="308">
        <v>50</v>
      </c>
      <c r="K131" s="351"/>
    </row>
    <row r="132" ht="15" customHeight="1">
      <c r="B132" s="349"/>
      <c r="C132" s="308" t="s">
        <v>1201</v>
      </c>
      <c r="D132" s="308"/>
      <c r="E132" s="308"/>
      <c r="F132" s="329" t="s">
        <v>1188</v>
      </c>
      <c r="G132" s="308"/>
      <c r="H132" s="308" t="s">
        <v>1221</v>
      </c>
      <c r="I132" s="308" t="s">
        <v>1184</v>
      </c>
      <c r="J132" s="308">
        <v>50</v>
      </c>
      <c r="K132" s="351"/>
    </row>
    <row r="133" ht="15" customHeight="1">
      <c r="B133" s="349"/>
      <c r="C133" s="308" t="s">
        <v>1207</v>
      </c>
      <c r="D133" s="308"/>
      <c r="E133" s="308"/>
      <c r="F133" s="329" t="s">
        <v>1188</v>
      </c>
      <c r="G133" s="308"/>
      <c r="H133" s="308" t="s">
        <v>1221</v>
      </c>
      <c r="I133" s="308" t="s">
        <v>1184</v>
      </c>
      <c r="J133" s="308">
        <v>50</v>
      </c>
      <c r="K133" s="351"/>
    </row>
    <row r="134" ht="15" customHeight="1">
      <c r="B134" s="349"/>
      <c r="C134" s="308" t="s">
        <v>1209</v>
      </c>
      <c r="D134" s="308"/>
      <c r="E134" s="308"/>
      <c r="F134" s="329" t="s">
        <v>1188</v>
      </c>
      <c r="G134" s="308"/>
      <c r="H134" s="308" t="s">
        <v>1221</v>
      </c>
      <c r="I134" s="308" t="s">
        <v>1184</v>
      </c>
      <c r="J134" s="308">
        <v>50</v>
      </c>
      <c r="K134" s="351"/>
    </row>
    <row r="135" ht="15" customHeight="1">
      <c r="B135" s="349"/>
      <c r="C135" s="308" t="s">
        <v>122</v>
      </c>
      <c r="D135" s="308"/>
      <c r="E135" s="308"/>
      <c r="F135" s="329" t="s">
        <v>1188</v>
      </c>
      <c r="G135" s="308"/>
      <c r="H135" s="308" t="s">
        <v>1234</v>
      </c>
      <c r="I135" s="308" t="s">
        <v>1184</v>
      </c>
      <c r="J135" s="308">
        <v>255</v>
      </c>
      <c r="K135" s="351"/>
    </row>
    <row r="136" ht="15" customHeight="1">
      <c r="B136" s="349"/>
      <c r="C136" s="308" t="s">
        <v>1211</v>
      </c>
      <c r="D136" s="308"/>
      <c r="E136" s="308"/>
      <c r="F136" s="329" t="s">
        <v>1182</v>
      </c>
      <c r="G136" s="308"/>
      <c r="H136" s="308" t="s">
        <v>1235</v>
      </c>
      <c r="I136" s="308" t="s">
        <v>1213</v>
      </c>
      <c r="J136" s="308"/>
      <c r="K136" s="351"/>
    </row>
    <row r="137" ht="15" customHeight="1">
      <c r="B137" s="349"/>
      <c r="C137" s="308" t="s">
        <v>1214</v>
      </c>
      <c r="D137" s="308"/>
      <c r="E137" s="308"/>
      <c r="F137" s="329" t="s">
        <v>1182</v>
      </c>
      <c r="G137" s="308"/>
      <c r="H137" s="308" t="s">
        <v>1236</v>
      </c>
      <c r="I137" s="308" t="s">
        <v>1216</v>
      </c>
      <c r="J137" s="308"/>
      <c r="K137" s="351"/>
    </row>
    <row r="138" ht="15" customHeight="1">
      <c r="B138" s="349"/>
      <c r="C138" s="308" t="s">
        <v>1217</v>
      </c>
      <c r="D138" s="308"/>
      <c r="E138" s="308"/>
      <c r="F138" s="329" t="s">
        <v>1182</v>
      </c>
      <c r="G138" s="308"/>
      <c r="H138" s="308" t="s">
        <v>1217</v>
      </c>
      <c r="I138" s="308" t="s">
        <v>1216</v>
      </c>
      <c r="J138" s="308"/>
      <c r="K138" s="351"/>
    </row>
    <row r="139" ht="15" customHeight="1">
      <c r="B139" s="349"/>
      <c r="C139" s="308" t="s">
        <v>41</v>
      </c>
      <c r="D139" s="308"/>
      <c r="E139" s="308"/>
      <c r="F139" s="329" t="s">
        <v>1182</v>
      </c>
      <c r="G139" s="308"/>
      <c r="H139" s="308" t="s">
        <v>1237</v>
      </c>
      <c r="I139" s="308" t="s">
        <v>1216</v>
      </c>
      <c r="J139" s="308"/>
      <c r="K139" s="351"/>
    </row>
    <row r="140" ht="15" customHeight="1">
      <c r="B140" s="349"/>
      <c r="C140" s="308" t="s">
        <v>1238</v>
      </c>
      <c r="D140" s="308"/>
      <c r="E140" s="308"/>
      <c r="F140" s="329" t="s">
        <v>1182</v>
      </c>
      <c r="G140" s="308"/>
      <c r="H140" s="308" t="s">
        <v>1239</v>
      </c>
      <c r="I140" s="308" t="s">
        <v>1216</v>
      </c>
      <c r="J140" s="308"/>
      <c r="K140" s="351"/>
    </row>
    <row r="141" ht="15" customHeight="1">
      <c r="B141" s="352"/>
      <c r="C141" s="353"/>
      <c r="D141" s="353"/>
      <c r="E141" s="353"/>
      <c r="F141" s="353"/>
      <c r="G141" s="353"/>
      <c r="H141" s="353"/>
      <c r="I141" s="353"/>
      <c r="J141" s="353"/>
      <c r="K141" s="354"/>
    </row>
    <row r="142" ht="18.75" customHeight="1">
      <c r="B142" s="304"/>
      <c r="C142" s="304"/>
      <c r="D142" s="304"/>
      <c r="E142" s="304"/>
      <c r="F142" s="341"/>
      <c r="G142" s="304"/>
      <c r="H142" s="304"/>
      <c r="I142" s="304"/>
      <c r="J142" s="304"/>
      <c r="K142" s="304"/>
    </row>
    <row r="143" ht="18.75" customHeight="1">
      <c r="B143" s="315"/>
      <c r="C143" s="315"/>
      <c r="D143" s="315"/>
      <c r="E143" s="315"/>
      <c r="F143" s="315"/>
      <c r="G143" s="315"/>
      <c r="H143" s="315"/>
      <c r="I143" s="315"/>
      <c r="J143" s="315"/>
      <c r="K143" s="315"/>
    </row>
    <row r="144" ht="7.5" customHeight="1">
      <c r="B144" s="316"/>
      <c r="C144" s="317"/>
      <c r="D144" s="317"/>
      <c r="E144" s="317"/>
      <c r="F144" s="317"/>
      <c r="G144" s="317"/>
      <c r="H144" s="317"/>
      <c r="I144" s="317"/>
      <c r="J144" s="317"/>
      <c r="K144" s="318"/>
    </row>
    <row r="145" ht="45" customHeight="1">
      <c r="B145" s="319"/>
      <c r="C145" s="320" t="s">
        <v>1240</v>
      </c>
      <c r="D145" s="320"/>
      <c r="E145" s="320"/>
      <c r="F145" s="320"/>
      <c r="G145" s="320"/>
      <c r="H145" s="320"/>
      <c r="I145" s="320"/>
      <c r="J145" s="320"/>
      <c r="K145" s="321"/>
    </row>
    <row r="146" ht="17.25" customHeight="1">
      <c r="B146" s="319"/>
      <c r="C146" s="322" t="s">
        <v>1176</v>
      </c>
      <c r="D146" s="322"/>
      <c r="E146" s="322"/>
      <c r="F146" s="322" t="s">
        <v>1177</v>
      </c>
      <c r="G146" s="323"/>
      <c r="H146" s="322" t="s">
        <v>117</v>
      </c>
      <c r="I146" s="322" t="s">
        <v>60</v>
      </c>
      <c r="J146" s="322" t="s">
        <v>1178</v>
      </c>
      <c r="K146" s="321"/>
    </row>
    <row r="147" ht="17.25" customHeight="1">
      <c r="B147" s="319"/>
      <c r="C147" s="324" t="s">
        <v>1179</v>
      </c>
      <c r="D147" s="324"/>
      <c r="E147" s="324"/>
      <c r="F147" s="325" t="s">
        <v>1180</v>
      </c>
      <c r="G147" s="326"/>
      <c r="H147" s="324"/>
      <c r="I147" s="324"/>
      <c r="J147" s="324" t="s">
        <v>1181</v>
      </c>
      <c r="K147" s="321"/>
    </row>
    <row r="148" ht="5.25" customHeight="1">
      <c r="B148" s="330"/>
      <c r="C148" s="327"/>
      <c r="D148" s="327"/>
      <c r="E148" s="327"/>
      <c r="F148" s="327"/>
      <c r="G148" s="328"/>
      <c r="H148" s="327"/>
      <c r="I148" s="327"/>
      <c r="J148" s="327"/>
      <c r="K148" s="351"/>
    </row>
    <row r="149" ht="15" customHeight="1">
      <c r="B149" s="330"/>
      <c r="C149" s="355" t="s">
        <v>1185</v>
      </c>
      <c r="D149" s="308"/>
      <c r="E149" s="308"/>
      <c r="F149" s="356" t="s">
        <v>1182</v>
      </c>
      <c r="G149" s="308"/>
      <c r="H149" s="355" t="s">
        <v>1221</v>
      </c>
      <c r="I149" s="355" t="s">
        <v>1184</v>
      </c>
      <c r="J149" s="355">
        <v>120</v>
      </c>
      <c r="K149" s="351"/>
    </row>
    <row r="150" ht="15" customHeight="1">
      <c r="B150" s="330"/>
      <c r="C150" s="355" t="s">
        <v>1230</v>
      </c>
      <c r="D150" s="308"/>
      <c r="E150" s="308"/>
      <c r="F150" s="356" t="s">
        <v>1182</v>
      </c>
      <c r="G150" s="308"/>
      <c r="H150" s="355" t="s">
        <v>1241</v>
      </c>
      <c r="I150" s="355" t="s">
        <v>1184</v>
      </c>
      <c r="J150" s="355" t="s">
        <v>1232</v>
      </c>
      <c r="K150" s="351"/>
    </row>
    <row r="151" ht="15" customHeight="1">
      <c r="B151" s="330"/>
      <c r="C151" s="355" t="s">
        <v>1131</v>
      </c>
      <c r="D151" s="308"/>
      <c r="E151" s="308"/>
      <c r="F151" s="356" t="s">
        <v>1182</v>
      </c>
      <c r="G151" s="308"/>
      <c r="H151" s="355" t="s">
        <v>1242</v>
      </c>
      <c r="I151" s="355" t="s">
        <v>1184</v>
      </c>
      <c r="J151" s="355" t="s">
        <v>1232</v>
      </c>
      <c r="K151" s="351"/>
    </row>
    <row r="152" ht="15" customHeight="1">
      <c r="B152" s="330"/>
      <c r="C152" s="355" t="s">
        <v>1187</v>
      </c>
      <c r="D152" s="308"/>
      <c r="E152" s="308"/>
      <c r="F152" s="356" t="s">
        <v>1188</v>
      </c>
      <c r="G152" s="308"/>
      <c r="H152" s="355" t="s">
        <v>1221</v>
      </c>
      <c r="I152" s="355" t="s">
        <v>1184</v>
      </c>
      <c r="J152" s="355">
        <v>50</v>
      </c>
      <c r="K152" s="351"/>
    </row>
    <row r="153" ht="15" customHeight="1">
      <c r="B153" s="330"/>
      <c r="C153" s="355" t="s">
        <v>1190</v>
      </c>
      <c r="D153" s="308"/>
      <c r="E153" s="308"/>
      <c r="F153" s="356" t="s">
        <v>1182</v>
      </c>
      <c r="G153" s="308"/>
      <c r="H153" s="355" t="s">
        <v>1221</v>
      </c>
      <c r="I153" s="355" t="s">
        <v>1192</v>
      </c>
      <c r="J153" s="355"/>
      <c r="K153" s="351"/>
    </row>
    <row r="154" ht="15" customHeight="1">
      <c r="B154" s="330"/>
      <c r="C154" s="355" t="s">
        <v>1201</v>
      </c>
      <c r="D154" s="308"/>
      <c r="E154" s="308"/>
      <c r="F154" s="356" t="s">
        <v>1188</v>
      </c>
      <c r="G154" s="308"/>
      <c r="H154" s="355" t="s">
        <v>1221</v>
      </c>
      <c r="I154" s="355" t="s">
        <v>1184</v>
      </c>
      <c r="J154" s="355">
        <v>50</v>
      </c>
      <c r="K154" s="351"/>
    </row>
    <row r="155" ht="15" customHeight="1">
      <c r="B155" s="330"/>
      <c r="C155" s="355" t="s">
        <v>1209</v>
      </c>
      <c r="D155" s="308"/>
      <c r="E155" s="308"/>
      <c r="F155" s="356" t="s">
        <v>1188</v>
      </c>
      <c r="G155" s="308"/>
      <c r="H155" s="355" t="s">
        <v>1221</v>
      </c>
      <c r="I155" s="355" t="s">
        <v>1184</v>
      </c>
      <c r="J155" s="355">
        <v>50</v>
      </c>
      <c r="K155" s="351"/>
    </row>
    <row r="156" ht="15" customHeight="1">
      <c r="B156" s="330"/>
      <c r="C156" s="355" t="s">
        <v>1207</v>
      </c>
      <c r="D156" s="308"/>
      <c r="E156" s="308"/>
      <c r="F156" s="356" t="s">
        <v>1188</v>
      </c>
      <c r="G156" s="308"/>
      <c r="H156" s="355" t="s">
        <v>1221</v>
      </c>
      <c r="I156" s="355" t="s">
        <v>1184</v>
      </c>
      <c r="J156" s="355">
        <v>50</v>
      </c>
      <c r="K156" s="351"/>
    </row>
    <row r="157" ht="15" customHeight="1">
      <c r="B157" s="330"/>
      <c r="C157" s="355" t="s">
        <v>101</v>
      </c>
      <c r="D157" s="308"/>
      <c r="E157" s="308"/>
      <c r="F157" s="356" t="s">
        <v>1182</v>
      </c>
      <c r="G157" s="308"/>
      <c r="H157" s="355" t="s">
        <v>1243</v>
      </c>
      <c r="I157" s="355" t="s">
        <v>1184</v>
      </c>
      <c r="J157" s="355" t="s">
        <v>1244</v>
      </c>
      <c r="K157" s="351"/>
    </row>
    <row r="158" ht="15" customHeight="1">
      <c r="B158" s="330"/>
      <c r="C158" s="355" t="s">
        <v>1245</v>
      </c>
      <c r="D158" s="308"/>
      <c r="E158" s="308"/>
      <c r="F158" s="356" t="s">
        <v>1182</v>
      </c>
      <c r="G158" s="308"/>
      <c r="H158" s="355" t="s">
        <v>1246</v>
      </c>
      <c r="I158" s="355" t="s">
        <v>1216</v>
      </c>
      <c r="J158" s="355"/>
      <c r="K158" s="351"/>
    </row>
    <row r="159" ht="15" customHeight="1">
      <c r="B159" s="357"/>
      <c r="C159" s="339"/>
      <c r="D159" s="339"/>
      <c r="E159" s="339"/>
      <c r="F159" s="339"/>
      <c r="G159" s="339"/>
      <c r="H159" s="339"/>
      <c r="I159" s="339"/>
      <c r="J159" s="339"/>
      <c r="K159" s="358"/>
    </row>
    <row r="160" ht="18.75" customHeight="1">
      <c r="B160" s="304"/>
      <c r="C160" s="308"/>
      <c r="D160" s="308"/>
      <c r="E160" s="308"/>
      <c r="F160" s="329"/>
      <c r="G160" s="308"/>
      <c r="H160" s="308"/>
      <c r="I160" s="308"/>
      <c r="J160" s="308"/>
      <c r="K160" s="304"/>
    </row>
    <row r="161" ht="18.75" customHeight="1">
      <c r="B161" s="315"/>
      <c r="C161" s="315"/>
      <c r="D161" s="315"/>
      <c r="E161" s="315"/>
      <c r="F161" s="315"/>
      <c r="G161" s="315"/>
      <c r="H161" s="315"/>
      <c r="I161" s="315"/>
      <c r="J161" s="315"/>
      <c r="K161" s="315"/>
    </row>
    <row r="162" ht="7.5" customHeight="1">
      <c r="B162" s="294"/>
      <c r="C162" s="295"/>
      <c r="D162" s="295"/>
      <c r="E162" s="295"/>
      <c r="F162" s="295"/>
      <c r="G162" s="295"/>
      <c r="H162" s="295"/>
      <c r="I162" s="295"/>
      <c r="J162" s="295"/>
      <c r="K162" s="296"/>
    </row>
    <row r="163" ht="45" customHeight="1">
      <c r="B163" s="297"/>
      <c r="C163" s="298" t="s">
        <v>1247</v>
      </c>
      <c r="D163" s="298"/>
      <c r="E163" s="298"/>
      <c r="F163" s="298"/>
      <c r="G163" s="298"/>
      <c r="H163" s="298"/>
      <c r="I163" s="298"/>
      <c r="J163" s="298"/>
      <c r="K163" s="299"/>
    </row>
    <row r="164" ht="17.25" customHeight="1">
      <c r="B164" s="297"/>
      <c r="C164" s="322" t="s">
        <v>1176</v>
      </c>
      <c r="D164" s="322"/>
      <c r="E164" s="322"/>
      <c r="F164" s="322" t="s">
        <v>1177</v>
      </c>
      <c r="G164" s="359"/>
      <c r="H164" s="360" t="s">
        <v>117</v>
      </c>
      <c r="I164" s="360" t="s">
        <v>60</v>
      </c>
      <c r="J164" s="322" t="s">
        <v>1178</v>
      </c>
      <c r="K164" s="299"/>
    </row>
    <row r="165" ht="17.25" customHeight="1">
      <c r="B165" s="300"/>
      <c r="C165" s="324" t="s">
        <v>1179</v>
      </c>
      <c r="D165" s="324"/>
      <c r="E165" s="324"/>
      <c r="F165" s="325" t="s">
        <v>1180</v>
      </c>
      <c r="G165" s="361"/>
      <c r="H165" s="362"/>
      <c r="I165" s="362"/>
      <c r="J165" s="324" t="s">
        <v>1181</v>
      </c>
      <c r="K165" s="302"/>
    </row>
    <row r="166" ht="5.25" customHeight="1">
      <c r="B166" s="330"/>
      <c r="C166" s="327"/>
      <c r="D166" s="327"/>
      <c r="E166" s="327"/>
      <c r="F166" s="327"/>
      <c r="G166" s="328"/>
      <c r="H166" s="327"/>
      <c r="I166" s="327"/>
      <c r="J166" s="327"/>
      <c r="K166" s="351"/>
    </row>
    <row r="167" ht="15" customHeight="1">
      <c r="B167" s="330"/>
      <c r="C167" s="308" t="s">
        <v>1185</v>
      </c>
      <c r="D167" s="308"/>
      <c r="E167" s="308"/>
      <c r="F167" s="329" t="s">
        <v>1182</v>
      </c>
      <c r="G167" s="308"/>
      <c r="H167" s="308" t="s">
        <v>1221</v>
      </c>
      <c r="I167" s="308" t="s">
        <v>1184</v>
      </c>
      <c r="J167" s="308">
        <v>120</v>
      </c>
      <c r="K167" s="351"/>
    </row>
    <row r="168" ht="15" customHeight="1">
      <c r="B168" s="330"/>
      <c r="C168" s="308" t="s">
        <v>1230</v>
      </c>
      <c r="D168" s="308"/>
      <c r="E168" s="308"/>
      <c r="F168" s="329" t="s">
        <v>1182</v>
      </c>
      <c r="G168" s="308"/>
      <c r="H168" s="308" t="s">
        <v>1231</v>
      </c>
      <c r="I168" s="308" t="s">
        <v>1184</v>
      </c>
      <c r="J168" s="308" t="s">
        <v>1232</v>
      </c>
      <c r="K168" s="351"/>
    </row>
    <row r="169" ht="15" customHeight="1">
      <c r="B169" s="330"/>
      <c r="C169" s="308" t="s">
        <v>1131</v>
      </c>
      <c r="D169" s="308"/>
      <c r="E169" s="308"/>
      <c r="F169" s="329" t="s">
        <v>1182</v>
      </c>
      <c r="G169" s="308"/>
      <c r="H169" s="308" t="s">
        <v>1248</v>
      </c>
      <c r="I169" s="308" t="s">
        <v>1184</v>
      </c>
      <c r="J169" s="308" t="s">
        <v>1232</v>
      </c>
      <c r="K169" s="351"/>
    </row>
    <row r="170" ht="15" customHeight="1">
      <c r="B170" s="330"/>
      <c r="C170" s="308" t="s">
        <v>1187</v>
      </c>
      <c r="D170" s="308"/>
      <c r="E170" s="308"/>
      <c r="F170" s="329" t="s">
        <v>1188</v>
      </c>
      <c r="G170" s="308"/>
      <c r="H170" s="308" t="s">
        <v>1248</v>
      </c>
      <c r="I170" s="308" t="s">
        <v>1184</v>
      </c>
      <c r="J170" s="308">
        <v>50</v>
      </c>
      <c r="K170" s="351"/>
    </row>
    <row r="171" ht="15" customHeight="1">
      <c r="B171" s="330"/>
      <c r="C171" s="308" t="s">
        <v>1190</v>
      </c>
      <c r="D171" s="308"/>
      <c r="E171" s="308"/>
      <c r="F171" s="329" t="s">
        <v>1182</v>
      </c>
      <c r="G171" s="308"/>
      <c r="H171" s="308" t="s">
        <v>1248</v>
      </c>
      <c r="I171" s="308" t="s">
        <v>1192</v>
      </c>
      <c r="J171" s="308"/>
      <c r="K171" s="351"/>
    </row>
    <row r="172" ht="15" customHeight="1">
      <c r="B172" s="330"/>
      <c r="C172" s="308" t="s">
        <v>1201</v>
      </c>
      <c r="D172" s="308"/>
      <c r="E172" s="308"/>
      <c r="F172" s="329" t="s">
        <v>1188</v>
      </c>
      <c r="G172" s="308"/>
      <c r="H172" s="308" t="s">
        <v>1248</v>
      </c>
      <c r="I172" s="308" t="s">
        <v>1184</v>
      </c>
      <c r="J172" s="308">
        <v>50</v>
      </c>
      <c r="K172" s="351"/>
    </row>
    <row r="173" ht="15" customHeight="1">
      <c r="B173" s="330"/>
      <c r="C173" s="308" t="s">
        <v>1209</v>
      </c>
      <c r="D173" s="308"/>
      <c r="E173" s="308"/>
      <c r="F173" s="329" t="s">
        <v>1188</v>
      </c>
      <c r="G173" s="308"/>
      <c r="H173" s="308" t="s">
        <v>1248</v>
      </c>
      <c r="I173" s="308" t="s">
        <v>1184</v>
      </c>
      <c r="J173" s="308">
        <v>50</v>
      </c>
      <c r="K173" s="351"/>
    </row>
    <row r="174" ht="15" customHeight="1">
      <c r="B174" s="330"/>
      <c r="C174" s="308" t="s">
        <v>1207</v>
      </c>
      <c r="D174" s="308"/>
      <c r="E174" s="308"/>
      <c r="F174" s="329" t="s">
        <v>1188</v>
      </c>
      <c r="G174" s="308"/>
      <c r="H174" s="308" t="s">
        <v>1248</v>
      </c>
      <c r="I174" s="308" t="s">
        <v>1184</v>
      </c>
      <c r="J174" s="308">
        <v>50</v>
      </c>
      <c r="K174" s="351"/>
    </row>
    <row r="175" ht="15" customHeight="1">
      <c r="B175" s="330"/>
      <c r="C175" s="308" t="s">
        <v>116</v>
      </c>
      <c r="D175" s="308"/>
      <c r="E175" s="308"/>
      <c r="F175" s="329" t="s">
        <v>1182</v>
      </c>
      <c r="G175" s="308"/>
      <c r="H175" s="308" t="s">
        <v>1249</v>
      </c>
      <c r="I175" s="308" t="s">
        <v>1250</v>
      </c>
      <c r="J175" s="308"/>
      <c r="K175" s="351"/>
    </row>
    <row r="176" ht="15" customHeight="1">
      <c r="B176" s="330"/>
      <c r="C176" s="308" t="s">
        <v>60</v>
      </c>
      <c r="D176" s="308"/>
      <c r="E176" s="308"/>
      <c r="F176" s="329" t="s">
        <v>1182</v>
      </c>
      <c r="G176" s="308"/>
      <c r="H176" s="308" t="s">
        <v>1251</v>
      </c>
      <c r="I176" s="308" t="s">
        <v>1252</v>
      </c>
      <c r="J176" s="308">
        <v>1</v>
      </c>
      <c r="K176" s="351"/>
    </row>
    <row r="177" ht="15" customHeight="1">
      <c r="B177" s="330"/>
      <c r="C177" s="308" t="s">
        <v>56</v>
      </c>
      <c r="D177" s="308"/>
      <c r="E177" s="308"/>
      <c r="F177" s="329" t="s">
        <v>1182</v>
      </c>
      <c r="G177" s="308"/>
      <c r="H177" s="308" t="s">
        <v>1253</v>
      </c>
      <c r="I177" s="308" t="s">
        <v>1184</v>
      </c>
      <c r="J177" s="308">
        <v>20</v>
      </c>
      <c r="K177" s="351"/>
    </row>
    <row r="178" ht="15" customHeight="1">
      <c r="B178" s="330"/>
      <c r="C178" s="308" t="s">
        <v>117</v>
      </c>
      <c r="D178" s="308"/>
      <c r="E178" s="308"/>
      <c r="F178" s="329" t="s">
        <v>1182</v>
      </c>
      <c r="G178" s="308"/>
      <c r="H178" s="308" t="s">
        <v>1254</v>
      </c>
      <c r="I178" s="308" t="s">
        <v>1184</v>
      </c>
      <c r="J178" s="308">
        <v>255</v>
      </c>
      <c r="K178" s="351"/>
    </row>
    <row r="179" ht="15" customHeight="1">
      <c r="B179" s="330"/>
      <c r="C179" s="308" t="s">
        <v>118</v>
      </c>
      <c r="D179" s="308"/>
      <c r="E179" s="308"/>
      <c r="F179" s="329" t="s">
        <v>1182</v>
      </c>
      <c r="G179" s="308"/>
      <c r="H179" s="308" t="s">
        <v>1147</v>
      </c>
      <c r="I179" s="308" t="s">
        <v>1184</v>
      </c>
      <c r="J179" s="308">
        <v>10</v>
      </c>
      <c r="K179" s="351"/>
    </row>
    <row r="180" ht="15" customHeight="1">
      <c r="B180" s="330"/>
      <c r="C180" s="308" t="s">
        <v>119</v>
      </c>
      <c r="D180" s="308"/>
      <c r="E180" s="308"/>
      <c r="F180" s="329" t="s">
        <v>1182</v>
      </c>
      <c r="G180" s="308"/>
      <c r="H180" s="308" t="s">
        <v>1255</v>
      </c>
      <c r="I180" s="308" t="s">
        <v>1216</v>
      </c>
      <c r="J180" s="308"/>
      <c r="K180" s="351"/>
    </row>
    <row r="181" ht="15" customHeight="1">
      <c r="B181" s="330"/>
      <c r="C181" s="308" t="s">
        <v>1256</v>
      </c>
      <c r="D181" s="308"/>
      <c r="E181" s="308"/>
      <c r="F181" s="329" t="s">
        <v>1182</v>
      </c>
      <c r="G181" s="308"/>
      <c r="H181" s="308" t="s">
        <v>1257</v>
      </c>
      <c r="I181" s="308" t="s">
        <v>1216</v>
      </c>
      <c r="J181" s="308"/>
      <c r="K181" s="351"/>
    </row>
    <row r="182" ht="15" customHeight="1">
      <c r="B182" s="330"/>
      <c r="C182" s="308" t="s">
        <v>1245</v>
      </c>
      <c r="D182" s="308"/>
      <c r="E182" s="308"/>
      <c r="F182" s="329" t="s">
        <v>1182</v>
      </c>
      <c r="G182" s="308"/>
      <c r="H182" s="308" t="s">
        <v>1258</v>
      </c>
      <c r="I182" s="308" t="s">
        <v>1216</v>
      </c>
      <c r="J182" s="308"/>
      <c r="K182" s="351"/>
    </row>
    <row r="183" ht="15" customHeight="1">
      <c r="B183" s="330"/>
      <c r="C183" s="308" t="s">
        <v>121</v>
      </c>
      <c r="D183" s="308"/>
      <c r="E183" s="308"/>
      <c r="F183" s="329" t="s">
        <v>1188</v>
      </c>
      <c r="G183" s="308"/>
      <c r="H183" s="308" t="s">
        <v>1259</v>
      </c>
      <c r="I183" s="308" t="s">
        <v>1184</v>
      </c>
      <c r="J183" s="308">
        <v>50</v>
      </c>
      <c r="K183" s="351"/>
    </row>
    <row r="184" ht="15" customHeight="1">
      <c r="B184" s="330"/>
      <c r="C184" s="308" t="s">
        <v>1260</v>
      </c>
      <c r="D184" s="308"/>
      <c r="E184" s="308"/>
      <c r="F184" s="329" t="s">
        <v>1188</v>
      </c>
      <c r="G184" s="308"/>
      <c r="H184" s="308" t="s">
        <v>1261</v>
      </c>
      <c r="I184" s="308" t="s">
        <v>1262</v>
      </c>
      <c r="J184" s="308"/>
      <c r="K184" s="351"/>
    </row>
    <row r="185" ht="15" customHeight="1">
      <c r="B185" s="330"/>
      <c r="C185" s="308" t="s">
        <v>1263</v>
      </c>
      <c r="D185" s="308"/>
      <c r="E185" s="308"/>
      <c r="F185" s="329" t="s">
        <v>1188</v>
      </c>
      <c r="G185" s="308"/>
      <c r="H185" s="308" t="s">
        <v>1264</v>
      </c>
      <c r="I185" s="308" t="s">
        <v>1262</v>
      </c>
      <c r="J185" s="308"/>
      <c r="K185" s="351"/>
    </row>
    <row r="186" ht="15" customHeight="1">
      <c r="B186" s="330"/>
      <c r="C186" s="308" t="s">
        <v>1265</v>
      </c>
      <c r="D186" s="308"/>
      <c r="E186" s="308"/>
      <c r="F186" s="329" t="s">
        <v>1188</v>
      </c>
      <c r="G186" s="308"/>
      <c r="H186" s="308" t="s">
        <v>1266</v>
      </c>
      <c r="I186" s="308" t="s">
        <v>1262</v>
      </c>
      <c r="J186" s="308"/>
      <c r="K186" s="351"/>
    </row>
    <row r="187" ht="15" customHeight="1">
      <c r="B187" s="330"/>
      <c r="C187" s="363" t="s">
        <v>1267</v>
      </c>
      <c r="D187" s="308"/>
      <c r="E187" s="308"/>
      <c r="F187" s="329" t="s">
        <v>1188</v>
      </c>
      <c r="G187" s="308"/>
      <c r="H187" s="308" t="s">
        <v>1268</v>
      </c>
      <c r="I187" s="308" t="s">
        <v>1269</v>
      </c>
      <c r="J187" s="364" t="s">
        <v>1270</v>
      </c>
      <c r="K187" s="351"/>
    </row>
    <row r="188" ht="15" customHeight="1">
      <c r="B188" s="330"/>
      <c r="C188" s="314" t="s">
        <v>45</v>
      </c>
      <c r="D188" s="308"/>
      <c r="E188" s="308"/>
      <c r="F188" s="329" t="s">
        <v>1182</v>
      </c>
      <c r="G188" s="308"/>
      <c r="H188" s="304" t="s">
        <v>1271</v>
      </c>
      <c r="I188" s="308" t="s">
        <v>1272</v>
      </c>
      <c r="J188" s="308"/>
      <c r="K188" s="351"/>
    </row>
    <row r="189" ht="15" customHeight="1">
      <c r="B189" s="330"/>
      <c r="C189" s="314" t="s">
        <v>1273</v>
      </c>
      <c r="D189" s="308"/>
      <c r="E189" s="308"/>
      <c r="F189" s="329" t="s">
        <v>1182</v>
      </c>
      <c r="G189" s="308"/>
      <c r="H189" s="308" t="s">
        <v>1274</v>
      </c>
      <c r="I189" s="308" t="s">
        <v>1216</v>
      </c>
      <c r="J189" s="308"/>
      <c r="K189" s="351"/>
    </row>
    <row r="190" ht="15" customHeight="1">
      <c r="B190" s="330"/>
      <c r="C190" s="314" t="s">
        <v>1275</v>
      </c>
      <c r="D190" s="308"/>
      <c r="E190" s="308"/>
      <c r="F190" s="329" t="s">
        <v>1182</v>
      </c>
      <c r="G190" s="308"/>
      <c r="H190" s="308" t="s">
        <v>1276</v>
      </c>
      <c r="I190" s="308" t="s">
        <v>1216</v>
      </c>
      <c r="J190" s="308"/>
      <c r="K190" s="351"/>
    </row>
    <row r="191" ht="15" customHeight="1">
      <c r="B191" s="330"/>
      <c r="C191" s="314" t="s">
        <v>1277</v>
      </c>
      <c r="D191" s="308"/>
      <c r="E191" s="308"/>
      <c r="F191" s="329" t="s">
        <v>1188</v>
      </c>
      <c r="G191" s="308"/>
      <c r="H191" s="308" t="s">
        <v>1278</v>
      </c>
      <c r="I191" s="308" t="s">
        <v>1216</v>
      </c>
      <c r="J191" s="308"/>
      <c r="K191" s="351"/>
    </row>
    <row r="192" ht="15" customHeight="1">
      <c r="B192" s="357"/>
      <c r="C192" s="365"/>
      <c r="D192" s="339"/>
      <c r="E192" s="339"/>
      <c r="F192" s="339"/>
      <c r="G192" s="339"/>
      <c r="H192" s="339"/>
      <c r="I192" s="339"/>
      <c r="J192" s="339"/>
      <c r="K192" s="358"/>
    </row>
    <row r="193" ht="18.75" customHeight="1">
      <c r="B193" s="304"/>
      <c r="C193" s="308"/>
      <c r="D193" s="308"/>
      <c r="E193" s="308"/>
      <c r="F193" s="329"/>
      <c r="G193" s="308"/>
      <c r="H193" s="308"/>
      <c r="I193" s="308"/>
      <c r="J193" s="308"/>
      <c r="K193" s="304"/>
    </row>
    <row r="194" ht="18.75" customHeight="1">
      <c r="B194" s="304"/>
      <c r="C194" s="308"/>
      <c r="D194" s="308"/>
      <c r="E194" s="308"/>
      <c r="F194" s="329"/>
      <c r="G194" s="308"/>
      <c r="H194" s="308"/>
      <c r="I194" s="308"/>
      <c r="J194" s="308"/>
      <c r="K194" s="304"/>
    </row>
    <row r="195" ht="18.75" customHeight="1">
      <c r="B195" s="315"/>
      <c r="C195" s="315"/>
      <c r="D195" s="315"/>
      <c r="E195" s="315"/>
      <c r="F195" s="315"/>
      <c r="G195" s="315"/>
      <c r="H195" s="315"/>
      <c r="I195" s="315"/>
      <c r="J195" s="315"/>
      <c r="K195" s="315"/>
    </row>
    <row r="196" ht="13.5">
      <c r="B196" s="294"/>
      <c r="C196" s="295"/>
      <c r="D196" s="295"/>
      <c r="E196" s="295"/>
      <c r="F196" s="295"/>
      <c r="G196" s="295"/>
      <c r="H196" s="295"/>
      <c r="I196" s="295"/>
      <c r="J196" s="295"/>
      <c r="K196" s="296"/>
    </row>
    <row r="197" ht="21">
      <c r="B197" s="297"/>
      <c r="C197" s="298" t="s">
        <v>1279</v>
      </c>
      <c r="D197" s="298"/>
      <c r="E197" s="298"/>
      <c r="F197" s="298"/>
      <c r="G197" s="298"/>
      <c r="H197" s="298"/>
      <c r="I197" s="298"/>
      <c r="J197" s="298"/>
      <c r="K197" s="299"/>
    </row>
    <row r="198" ht="25.5" customHeight="1">
      <c r="B198" s="297"/>
      <c r="C198" s="366" t="s">
        <v>1280</v>
      </c>
      <c r="D198" s="366"/>
      <c r="E198" s="366"/>
      <c r="F198" s="366" t="s">
        <v>1281</v>
      </c>
      <c r="G198" s="367"/>
      <c r="H198" s="366" t="s">
        <v>1282</v>
      </c>
      <c r="I198" s="366"/>
      <c r="J198" s="366"/>
      <c r="K198" s="299"/>
    </row>
    <row r="199" ht="5.25" customHeight="1">
      <c r="B199" s="330"/>
      <c r="C199" s="327"/>
      <c r="D199" s="327"/>
      <c r="E199" s="327"/>
      <c r="F199" s="327"/>
      <c r="G199" s="308"/>
      <c r="H199" s="327"/>
      <c r="I199" s="327"/>
      <c r="J199" s="327"/>
      <c r="K199" s="351"/>
    </row>
    <row r="200" ht="15" customHeight="1">
      <c r="B200" s="330"/>
      <c r="C200" s="308" t="s">
        <v>1272</v>
      </c>
      <c r="D200" s="308"/>
      <c r="E200" s="308"/>
      <c r="F200" s="329" t="s">
        <v>46</v>
      </c>
      <c r="G200" s="308"/>
      <c r="H200" s="308" t="s">
        <v>1283</v>
      </c>
      <c r="I200" s="308"/>
      <c r="J200" s="308"/>
      <c r="K200" s="351"/>
    </row>
    <row r="201" ht="15" customHeight="1">
      <c r="B201" s="330"/>
      <c r="C201" s="336"/>
      <c r="D201" s="308"/>
      <c r="E201" s="308"/>
      <c r="F201" s="329" t="s">
        <v>47</v>
      </c>
      <c r="G201" s="308"/>
      <c r="H201" s="308" t="s">
        <v>1284</v>
      </c>
      <c r="I201" s="308"/>
      <c r="J201" s="308"/>
      <c r="K201" s="351"/>
    </row>
    <row r="202" ht="15" customHeight="1">
      <c r="B202" s="330"/>
      <c r="C202" s="336"/>
      <c r="D202" s="308"/>
      <c r="E202" s="308"/>
      <c r="F202" s="329" t="s">
        <v>50</v>
      </c>
      <c r="G202" s="308"/>
      <c r="H202" s="308" t="s">
        <v>1285</v>
      </c>
      <c r="I202" s="308"/>
      <c r="J202" s="308"/>
      <c r="K202" s="351"/>
    </row>
    <row r="203" ht="15" customHeight="1">
      <c r="B203" s="330"/>
      <c r="C203" s="308"/>
      <c r="D203" s="308"/>
      <c r="E203" s="308"/>
      <c r="F203" s="329" t="s">
        <v>48</v>
      </c>
      <c r="G203" s="308"/>
      <c r="H203" s="308" t="s">
        <v>1286</v>
      </c>
      <c r="I203" s="308"/>
      <c r="J203" s="308"/>
      <c r="K203" s="351"/>
    </row>
    <row r="204" ht="15" customHeight="1">
      <c r="B204" s="330"/>
      <c r="C204" s="308"/>
      <c r="D204" s="308"/>
      <c r="E204" s="308"/>
      <c r="F204" s="329" t="s">
        <v>49</v>
      </c>
      <c r="G204" s="308"/>
      <c r="H204" s="308" t="s">
        <v>1287</v>
      </c>
      <c r="I204" s="308"/>
      <c r="J204" s="308"/>
      <c r="K204" s="351"/>
    </row>
    <row r="205" ht="15" customHeight="1">
      <c r="B205" s="330"/>
      <c r="C205" s="308"/>
      <c r="D205" s="308"/>
      <c r="E205" s="308"/>
      <c r="F205" s="329"/>
      <c r="G205" s="308"/>
      <c r="H205" s="308"/>
      <c r="I205" s="308"/>
      <c r="J205" s="308"/>
      <c r="K205" s="351"/>
    </row>
    <row r="206" ht="15" customHeight="1">
      <c r="B206" s="330"/>
      <c r="C206" s="308" t="s">
        <v>1228</v>
      </c>
      <c r="D206" s="308"/>
      <c r="E206" s="308"/>
      <c r="F206" s="329" t="s">
        <v>82</v>
      </c>
      <c r="G206" s="308"/>
      <c r="H206" s="308" t="s">
        <v>1288</v>
      </c>
      <c r="I206" s="308"/>
      <c r="J206" s="308"/>
      <c r="K206" s="351"/>
    </row>
    <row r="207" ht="15" customHeight="1">
      <c r="B207" s="330"/>
      <c r="C207" s="336"/>
      <c r="D207" s="308"/>
      <c r="E207" s="308"/>
      <c r="F207" s="329" t="s">
        <v>1125</v>
      </c>
      <c r="G207" s="308"/>
      <c r="H207" s="308" t="s">
        <v>1126</v>
      </c>
      <c r="I207" s="308"/>
      <c r="J207" s="308"/>
      <c r="K207" s="351"/>
    </row>
    <row r="208" ht="15" customHeight="1">
      <c r="B208" s="330"/>
      <c r="C208" s="308"/>
      <c r="D208" s="308"/>
      <c r="E208" s="308"/>
      <c r="F208" s="329" t="s">
        <v>1123</v>
      </c>
      <c r="G208" s="308"/>
      <c r="H208" s="308" t="s">
        <v>1289</v>
      </c>
      <c r="I208" s="308"/>
      <c r="J208" s="308"/>
      <c r="K208" s="351"/>
    </row>
    <row r="209" ht="15" customHeight="1">
      <c r="B209" s="368"/>
      <c r="C209" s="336"/>
      <c r="D209" s="336"/>
      <c r="E209" s="336"/>
      <c r="F209" s="329" t="s">
        <v>1127</v>
      </c>
      <c r="G209" s="314"/>
      <c r="H209" s="355" t="s">
        <v>1128</v>
      </c>
      <c r="I209" s="355"/>
      <c r="J209" s="355"/>
      <c r="K209" s="369"/>
    </row>
    <row r="210" ht="15" customHeight="1">
      <c r="B210" s="368"/>
      <c r="C210" s="336"/>
      <c r="D210" s="336"/>
      <c r="E210" s="336"/>
      <c r="F210" s="329" t="s">
        <v>1129</v>
      </c>
      <c r="G210" s="314"/>
      <c r="H210" s="355" t="s">
        <v>1290</v>
      </c>
      <c r="I210" s="355"/>
      <c r="J210" s="355"/>
      <c r="K210" s="369"/>
    </row>
    <row r="211" ht="15" customHeight="1">
      <c r="B211" s="368"/>
      <c r="C211" s="336"/>
      <c r="D211" s="336"/>
      <c r="E211" s="336"/>
      <c r="F211" s="370"/>
      <c r="G211" s="314"/>
      <c r="H211" s="371"/>
      <c r="I211" s="371"/>
      <c r="J211" s="371"/>
      <c r="K211" s="369"/>
    </row>
    <row r="212" ht="15" customHeight="1">
      <c r="B212" s="368"/>
      <c r="C212" s="308" t="s">
        <v>1252</v>
      </c>
      <c r="D212" s="336"/>
      <c r="E212" s="336"/>
      <c r="F212" s="329">
        <v>1</v>
      </c>
      <c r="G212" s="314"/>
      <c r="H212" s="355" t="s">
        <v>1291</v>
      </c>
      <c r="I212" s="355"/>
      <c r="J212" s="355"/>
      <c r="K212" s="369"/>
    </row>
    <row r="213" ht="15" customHeight="1">
      <c r="B213" s="368"/>
      <c r="C213" s="336"/>
      <c r="D213" s="336"/>
      <c r="E213" s="336"/>
      <c r="F213" s="329">
        <v>2</v>
      </c>
      <c r="G213" s="314"/>
      <c r="H213" s="355" t="s">
        <v>1292</v>
      </c>
      <c r="I213" s="355"/>
      <c r="J213" s="355"/>
      <c r="K213" s="369"/>
    </row>
    <row r="214" ht="15" customHeight="1">
      <c r="B214" s="368"/>
      <c r="C214" s="336"/>
      <c r="D214" s="336"/>
      <c r="E214" s="336"/>
      <c r="F214" s="329">
        <v>3</v>
      </c>
      <c r="G214" s="314"/>
      <c r="H214" s="355" t="s">
        <v>1293</v>
      </c>
      <c r="I214" s="355"/>
      <c r="J214" s="355"/>
      <c r="K214" s="369"/>
    </row>
    <row r="215" ht="15" customHeight="1">
      <c r="B215" s="368"/>
      <c r="C215" s="336"/>
      <c r="D215" s="336"/>
      <c r="E215" s="336"/>
      <c r="F215" s="329">
        <v>4</v>
      </c>
      <c r="G215" s="314"/>
      <c r="H215" s="355" t="s">
        <v>1294</v>
      </c>
      <c r="I215" s="355"/>
      <c r="J215" s="355"/>
      <c r="K215" s="369"/>
    </row>
    <row r="216" ht="12.75" customHeight="1">
      <c r="B216" s="372"/>
      <c r="C216" s="373"/>
      <c r="D216" s="373"/>
      <c r="E216" s="373"/>
      <c r="F216" s="373"/>
      <c r="G216" s="373"/>
      <c r="H216" s="373"/>
      <c r="I216" s="373"/>
      <c r="J216" s="373"/>
      <c r="K216" s="374"/>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Lukáš Třasák</dc:creator>
  <cp:lastModifiedBy>Lukáš Třasák</cp:lastModifiedBy>
  <dcterms:created xsi:type="dcterms:W3CDTF">2018-03-05T13:02:10Z</dcterms:created>
  <dcterms:modified xsi:type="dcterms:W3CDTF">2018-03-05T13:02:21Z</dcterms:modified>
</cp:coreProperties>
</file>